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49"/>
  </bookViews>
  <sheets>
    <sheet name="1-7月知识产权情况" sheetId="1" r:id="rId1"/>
    <sheet name="1-7月知识产权情况 (2)" sheetId="3" r:id="rId2"/>
    <sheet name="Sheet1" sheetId="2" r:id="rId3"/>
  </sheets>
  <calcPr calcId="144525"/>
</workbook>
</file>

<file path=xl/sharedStrings.xml><?xml version="1.0" encoding="utf-8"?>
<sst xmlns="http://schemas.openxmlformats.org/spreadsheetml/2006/main" count="58" uniqueCount="26">
  <si>
    <t>2022年1-7月全市知识产权工作情况</t>
  </si>
  <si>
    <t>区市</t>
  </si>
  <si>
    <t>发明专利授权量</t>
  </si>
  <si>
    <t>有效发明专利拥有量</t>
  </si>
  <si>
    <t>质押融资金额</t>
  </si>
  <si>
    <t>有效贯标认证企业</t>
  </si>
  <si>
    <t>件数</t>
  </si>
  <si>
    <t>年指导目标（件）</t>
  </si>
  <si>
    <t>目标完成情况（%）</t>
  </si>
  <si>
    <t>比2021年底增长（件）</t>
  </si>
  <si>
    <t>万人有效发明（件）</t>
  </si>
  <si>
    <t>金额（万元）</t>
  </si>
  <si>
    <t>年度指导目标</t>
  </si>
  <si>
    <t>数量（家）</t>
  </si>
  <si>
    <t>滕州市</t>
  </si>
  <si>
    <t>薛城区</t>
  </si>
  <si>
    <t>高新区</t>
  </si>
  <si>
    <t>市中区</t>
  </si>
  <si>
    <t>山亭区</t>
  </si>
  <si>
    <t>峄城区</t>
  </si>
  <si>
    <t>台儿庄区</t>
  </si>
  <si>
    <t>全市</t>
  </si>
  <si>
    <t>商标</t>
  </si>
  <si>
    <t>申请量（件）</t>
  </si>
  <si>
    <t>注册量（件）</t>
  </si>
  <si>
    <t>有效量（件）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</si>
</sst>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22"/>
      <color rgb="FFFF0000"/>
      <name val="方正小标宋简体"/>
      <charset val="134"/>
    </font>
    <font>
      <b/>
      <sz val="10"/>
      <color rgb="FFFF0000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L7" sqref="L5:L7"/>
    </sheetView>
  </sheetViews>
  <sheetFormatPr defaultColWidth="9" defaultRowHeight="13.5"/>
  <cols>
    <col min="1" max="1" width="8.25" customWidth="1"/>
    <col min="2" max="2" width="5.875" customWidth="1"/>
    <col min="3" max="3" width="8" style="3" customWidth="1"/>
    <col min="4" max="4" width="7.25" customWidth="1"/>
    <col min="5" max="5" width="5.875" customWidth="1"/>
    <col min="6" max="7" width="8.375" customWidth="1"/>
    <col min="8" max="8" width="6.875" style="3" customWidth="1"/>
    <col min="9" max="9" width="7.875" style="3" customWidth="1"/>
    <col min="10" max="10" width="6.75" style="3" customWidth="1"/>
    <col min="11" max="11" width="8.25" style="3" customWidth="1"/>
    <col min="12" max="12" width="6" style="3" customWidth="1"/>
    <col min="13" max="13" width="5.875" style="3" customWidth="1"/>
    <col min="14" max="14" width="7.5" style="3" customWidth="1"/>
  </cols>
  <sheetData>
    <row r="1" ht="37.5" customHeight="1" spans="1:14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  <c r="K1" s="13"/>
      <c r="L1" s="13"/>
      <c r="M1" s="13"/>
      <c r="N1" s="13"/>
    </row>
    <row r="2" s="1" customFormat="1" ht="27" customHeight="1" spans="1:14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 t="s">
        <v>4</v>
      </c>
      <c r="J2" s="5"/>
      <c r="K2" s="5"/>
      <c r="L2" s="15" t="s">
        <v>5</v>
      </c>
      <c r="M2" s="15"/>
      <c r="N2" s="15"/>
    </row>
    <row r="3" s="1" customFormat="1" ht="48" customHeight="1" spans="1:14">
      <c r="A3" s="5"/>
      <c r="B3" s="5" t="s">
        <v>6</v>
      </c>
      <c r="C3" s="5" t="s">
        <v>7</v>
      </c>
      <c r="D3" s="5" t="s">
        <v>8</v>
      </c>
      <c r="E3" s="5" t="s">
        <v>6</v>
      </c>
      <c r="F3" s="5" t="s">
        <v>9</v>
      </c>
      <c r="G3" s="5" t="s">
        <v>10</v>
      </c>
      <c r="H3" s="5" t="s">
        <v>7</v>
      </c>
      <c r="I3" s="5" t="s">
        <v>11</v>
      </c>
      <c r="J3" s="5" t="s">
        <v>12</v>
      </c>
      <c r="K3" s="5" t="s">
        <v>8</v>
      </c>
      <c r="L3" s="15" t="s">
        <v>13</v>
      </c>
      <c r="M3" s="15" t="s">
        <v>12</v>
      </c>
      <c r="N3" s="15" t="s">
        <v>8</v>
      </c>
    </row>
    <row r="4" s="2" customFormat="1" ht="42" customHeight="1" spans="1:14">
      <c r="A4" s="6" t="s">
        <v>14</v>
      </c>
      <c r="B4" s="7">
        <v>99</v>
      </c>
      <c r="C4" s="8">
        <v>205</v>
      </c>
      <c r="D4" s="9">
        <f t="shared" ref="D4:D11" si="0">B4/C4*100</f>
        <v>48.2926829268293</v>
      </c>
      <c r="E4" s="7">
        <v>692</v>
      </c>
      <c r="F4" s="7">
        <f>E4-621</f>
        <v>71</v>
      </c>
      <c r="G4" s="10">
        <v>4.39</v>
      </c>
      <c r="H4" s="8">
        <v>725</v>
      </c>
      <c r="I4" s="6">
        <v>28144.68</v>
      </c>
      <c r="J4" s="16">
        <v>28000</v>
      </c>
      <c r="K4" s="9">
        <f>I4/J4*100</f>
        <v>100.516714285714</v>
      </c>
      <c r="L4" s="20">
        <v>4</v>
      </c>
      <c r="M4" s="20">
        <v>7</v>
      </c>
      <c r="N4" s="21">
        <f>L4/M4*100</f>
        <v>57.1428571428571</v>
      </c>
    </row>
    <row r="5" s="2" customFormat="1" ht="42" customHeight="1" spans="1:14">
      <c r="A5" s="6" t="s">
        <v>15</v>
      </c>
      <c r="B5" s="7">
        <v>27</v>
      </c>
      <c r="C5" s="8">
        <v>95</v>
      </c>
      <c r="D5" s="9">
        <f t="shared" si="0"/>
        <v>28.4210526315789</v>
      </c>
      <c r="E5" s="11">
        <v>565</v>
      </c>
      <c r="F5" s="11">
        <f>E5-560</f>
        <v>5</v>
      </c>
      <c r="G5" s="10">
        <v>11.64</v>
      </c>
      <c r="H5" s="8">
        <v>620</v>
      </c>
      <c r="I5" s="16">
        <v>1450</v>
      </c>
      <c r="J5" s="16">
        <v>1600</v>
      </c>
      <c r="K5" s="9">
        <f t="shared" ref="K5:K11" si="1">I5/J5*100</f>
        <v>90.625</v>
      </c>
      <c r="L5" s="20">
        <v>9</v>
      </c>
      <c r="M5" s="20">
        <v>10</v>
      </c>
      <c r="N5" s="21">
        <f t="shared" ref="N5:N11" si="2">L5/M5*100</f>
        <v>90</v>
      </c>
    </row>
    <row r="6" s="2" customFormat="1" ht="42" customHeight="1" spans="1:14">
      <c r="A6" s="6" t="s">
        <v>16</v>
      </c>
      <c r="B6" s="7">
        <v>117</v>
      </c>
      <c r="C6" s="8">
        <v>120</v>
      </c>
      <c r="D6" s="9">
        <f t="shared" si="0"/>
        <v>97.5</v>
      </c>
      <c r="E6" s="11">
        <v>517</v>
      </c>
      <c r="F6" s="11">
        <f>E6-424</f>
        <v>93</v>
      </c>
      <c r="G6" s="10">
        <v>47.91</v>
      </c>
      <c r="H6" s="8">
        <v>510</v>
      </c>
      <c r="I6" s="6">
        <v>1180</v>
      </c>
      <c r="J6" s="16">
        <v>5000</v>
      </c>
      <c r="K6" s="9">
        <f t="shared" ref="K6" si="3">I6/J6*100</f>
        <v>23.6</v>
      </c>
      <c r="L6" s="20">
        <v>21</v>
      </c>
      <c r="M6" s="20">
        <v>11</v>
      </c>
      <c r="N6" s="21">
        <f t="shared" ref="N6" si="4">L6/M6*100</f>
        <v>190.909090909091</v>
      </c>
    </row>
    <row r="7" s="2" customFormat="1" ht="42" customHeight="1" spans="1:14">
      <c r="A7" s="6" t="s">
        <v>17</v>
      </c>
      <c r="B7" s="7">
        <v>98</v>
      </c>
      <c r="C7" s="8">
        <v>195</v>
      </c>
      <c r="D7" s="9">
        <f t="shared" si="0"/>
        <v>50.2564102564103</v>
      </c>
      <c r="E7" s="7">
        <v>500</v>
      </c>
      <c r="F7" s="7">
        <f>E7-438</f>
        <v>62</v>
      </c>
      <c r="G7" s="10">
        <v>8.15660685154976</v>
      </c>
      <c r="H7" s="8">
        <v>560</v>
      </c>
      <c r="I7" s="6">
        <v>5028</v>
      </c>
      <c r="J7" s="16">
        <v>13000</v>
      </c>
      <c r="K7" s="9">
        <f t="shared" si="1"/>
        <v>38.6769230769231</v>
      </c>
      <c r="L7" s="20">
        <v>3</v>
      </c>
      <c r="M7" s="20">
        <v>5</v>
      </c>
      <c r="N7" s="21">
        <f t="shared" si="2"/>
        <v>60</v>
      </c>
    </row>
    <row r="8" s="2" customFormat="1" ht="42" customHeight="1" spans="1:14">
      <c r="A8" s="6" t="s">
        <v>18</v>
      </c>
      <c r="B8" s="7">
        <v>20</v>
      </c>
      <c r="C8" s="8">
        <v>55</v>
      </c>
      <c r="D8" s="9">
        <f t="shared" si="0"/>
        <v>36.3636363636364</v>
      </c>
      <c r="E8" s="7">
        <v>157</v>
      </c>
      <c r="F8" s="7">
        <f>E8-146</f>
        <v>11</v>
      </c>
      <c r="G8" s="10">
        <v>3.86033931644947</v>
      </c>
      <c r="H8" s="8">
        <v>195</v>
      </c>
      <c r="I8" s="16">
        <v>1100</v>
      </c>
      <c r="J8" s="16">
        <v>3700</v>
      </c>
      <c r="K8" s="9">
        <f t="shared" si="1"/>
        <v>29.7297297297297</v>
      </c>
      <c r="L8" s="20">
        <v>0</v>
      </c>
      <c r="M8" s="20">
        <v>2</v>
      </c>
      <c r="N8" s="21">
        <f t="shared" si="2"/>
        <v>0</v>
      </c>
    </row>
    <row r="9" s="2" customFormat="1" ht="42" customHeight="1" spans="1:14">
      <c r="A9" s="6" t="s">
        <v>19</v>
      </c>
      <c r="B9" s="7">
        <v>24</v>
      </c>
      <c r="C9" s="8">
        <v>55</v>
      </c>
      <c r="D9" s="9">
        <f t="shared" si="0"/>
        <v>43.6363636363636</v>
      </c>
      <c r="E9" s="7">
        <v>312</v>
      </c>
      <c r="F9" s="7">
        <f>E9-295</f>
        <v>17</v>
      </c>
      <c r="G9" s="10">
        <v>8.60689655172414</v>
      </c>
      <c r="H9" s="8">
        <v>340</v>
      </c>
      <c r="I9" s="6">
        <v>5318.4</v>
      </c>
      <c r="J9" s="16">
        <v>2200</v>
      </c>
      <c r="K9" s="9">
        <f t="shared" si="1"/>
        <v>241.745454545455</v>
      </c>
      <c r="L9" s="20">
        <v>5</v>
      </c>
      <c r="M9" s="20">
        <v>5</v>
      </c>
      <c r="N9" s="21">
        <f t="shared" si="2"/>
        <v>100</v>
      </c>
    </row>
    <row r="10" s="2" customFormat="1" ht="42" customHeight="1" spans="1:14">
      <c r="A10" s="6" t="s">
        <v>20</v>
      </c>
      <c r="B10" s="7">
        <v>20</v>
      </c>
      <c r="C10" s="8">
        <v>50</v>
      </c>
      <c r="D10" s="9">
        <f t="shared" si="0"/>
        <v>40</v>
      </c>
      <c r="E10" s="7">
        <v>326</v>
      </c>
      <c r="F10" s="7">
        <f>E10-312</f>
        <v>14</v>
      </c>
      <c r="G10" s="10">
        <v>10.6850213044903</v>
      </c>
      <c r="H10" s="8">
        <v>355</v>
      </c>
      <c r="I10" s="6">
        <v>2609.1</v>
      </c>
      <c r="J10" s="16">
        <v>1600</v>
      </c>
      <c r="K10" s="9">
        <f t="shared" si="1"/>
        <v>163.06875</v>
      </c>
      <c r="L10" s="20">
        <v>0</v>
      </c>
      <c r="M10" s="20">
        <v>2</v>
      </c>
      <c r="N10" s="21">
        <f t="shared" si="2"/>
        <v>0</v>
      </c>
    </row>
    <row r="11" s="2" customFormat="1" ht="42" customHeight="1" spans="1:14">
      <c r="A11" s="6" t="s">
        <v>21</v>
      </c>
      <c r="B11" s="6">
        <f t="shared" ref="B11:F11" si="5">SUM(B4:B10)</f>
        <v>405</v>
      </c>
      <c r="C11" s="12">
        <f t="shared" si="5"/>
        <v>775</v>
      </c>
      <c r="D11" s="9">
        <f t="shared" si="0"/>
        <v>52.258064516129</v>
      </c>
      <c r="E11" s="7">
        <f t="shared" si="5"/>
        <v>3069</v>
      </c>
      <c r="F11" s="7">
        <f t="shared" si="5"/>
        <v>273</v>
      </c>
      <c r="G11" s="10">
        <v>7.96</v>
      </c>
      <c r="H11" s="12">
        <f>SUM(H4:H10)</f>
        <v>3305</v>
      </c>
      <c r="I11" s="16">
        <f>SUM(I4:I10)</f>
        <v>44830.18</v>
      </c>
      <c r="J11" s="16">
        <f>SUM(J4:J10)</f>
        <v>55100</v>
      </c>
      <c r="K11" s="9">
        <f t="shared" si="1"/>
        <v>81.3614882032668</v>
      </c>
      <c r="L11" s="20">
        <f>SUM(L4:L10)</f>
        <v>42</v>
      </c>
      <c r="M11" s="20">
        <f>SUM(M4:M10)</f>
        <v>42</v>
      </c>
      <c r="N11" s="21">
        <f t="shared" si="2"/>
        <v>100</v>
      </c>
    </row>
  </sheetData>
  <mergeCells count="6">
    <mergeCell ref="A1:N1"/>
    <mergeCell ref="B2:D2"/>
    <mergeCell ref="E2:H2"/>
    <mergeCell ref="I2:K2"/>
    <mergeCell ref="L2:N2"/>
    <mergeCell ref="A2:A3"/>
  </mergeCells>
  <printOptions horizontalCentered="1"/>
  <pageMargins left="0.590277777777778" right="0.590277777777778" top="1.18055555555556" bottom="0.786805555555556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G8" sqref="G8"/>
    </sheetView>
  </sheetViews>
  <sheetFormatPr defaultColWidth="9" defaultRowHeight="13.5"/>
  <cols>
    <col min="1" max="1" width="8.25" customWidth="1"/>
    <col min="2" max="2" width="5.875" customWidth="1"/>
    <col min="3" max="3" width="8" style="3" customWidth="1"/>
    <col min="4" max="4" width="7.25" customWidth="1"/>
    <col min="5" max="5" width="5.875" customWidth="1"/>
    <col min="6" max="7" width="8.375" customWidth="1"/>
    <col min="8" max="8" width="6.875" style="3" customWidth="1"/>
    <col min="9" max="9" width="7.875" style="3" customWidth="1"/>
    <col min="10" max="10" width="6.75" style="3" customWidth="1"/>
    <col min="11" max="11" width="8.25" style="3" customWidth="1"/>
    <col min="12" max="12" width="6" style="3" customWidth="1"/>
    <col min="13" max="13" width="5.875" style="3" customWidth="1"/>
    <col min="14" max="15" width="7.5" style="3" customWidth="1"/>
    <col min="16" max="16" width="7" style="3" customWidth="1"/>
    <col min="17" max="17" width="6.5" style="3" customWidth="1"/>
  </cols>
  <sheetData>
    <row r="1" ht="37.5" customHeight="1" spans="1:17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  <c r="K1" s="13"/>
      <c r="L1" s="13"/>
      <c r="M1" s="13"/>
      <c r="N1" s="13"/>
      <c r="O1" s="13"/>
      <c r="P1" s="13"/>
      <c r="Q1" s="13"/>
    </row>
    <row r="2" s="1" customFormat="1" ht="27" customHeight="1" spans="1:17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 t="s">
        <v>4</v>
      </c>
      <c r="J2" s="5"/>
      <c r="K2" s="5"/>
      <c r="L2" s="14" t="s">
        <v>5</v>
      </c>
      <c r="M2" s="14"/>
      <c r="N2" s="14"/>
      <c r="O2" s="15" t="s">
        <v>22</v>
      </c>
      <c r="P2" s="15"/>
      <c r="Q2" s="15"/>
    </row>
    <row r="3" s="1" customFormat="1" ht="48" customHeight="1" spans="1:17">
      <c r="A3" s="5"/>
      <c r="B3" s="5" t="s">
        <v>6</v>
      </c>
      <c r="C3" s="5" t="s">
        <v>7</v>
      </c>
      <c r="D3" s="5" t="s">
        <v>8</v>
      </c>
      <c r="E3" s="5" t="s">
        <v>6</v>
      </c>
      <c r="F3" s="5" t="s">
        <v>9</v>
      </c>
      <c r="G3" s="5" t="s">
        <v>10</v>
      </c>
      <c r="H3" s="5" t="s">
        <v>7</v>
      </c>
      <c r="I3" s="5" t="s">
        <v>11</v>
      </c>
      <c r="J3" s="5" t="s">
        <v>12</v>
      </c>
      <c r="K3" s="5" t="s">
        <v>8</v>
      </c>
      <c r="L3" s="14" t="s">
        <v>13</v>
      </c>
      <c r="M3" s="14" t="s">
        <v>12</v>
      </c>
      <c r="N3" s="14" t="s">
        <v>8</v>
      </c>
      <c r="O3" s="15" t="s">
        <v>23</v>
      </c>
      <c r="P3" s="15" t="s">
        <v>24</v>
      </c>
      <c r="Q3" s="15" t="s">
        <v>25</v>
      </c>
    </row>
    <row r="4" s="2" customFormat="1" ht="42" customHeight="1" spans="1:17">
      <c r="A4" s="6" t="s">
        <v>14</v>
      </c>
      <c r="B4" s="7">
        <v>99</v>
      </c>
      <c r="C4" s="8">
        <v>205</v>
      </c>
      <c r="D4" s="9">
        <f t="shared" ref="D4:D11" si="0">B4/C4*100</f>
        <v>48.2926829268293</v>
      </c>
      <c r="E4" s="7">
        <v>692</v>
      </c>
      <c r="F4" s="7">
        <f>E4-621</f>
        <v>71</v>
      </c>
      <c r="G4" s="10">
        <v>4.39</v>
      </c>
      <c r="H4" s="8">
        <v>725</v>
      </c>
      <c r="I4" s="6">
        <v>28144.68</v>
      </c>
      <c r="J4" s="16">
        <v>28000</v>
      </c>
      <c r="K4" s="9">
        <f t="shared" ref="K4:K11" si="1">I4/J4*100</f>
        <v>100.516714285714</v>
      </c>
      <c r="L4" s="17">
        <v>4</v>
      </c>
      <c r="M4" s="17">
        <v>7</v>
      </c>
      <c r="N4" s="18">
        <f t="shared" ref="N4:N11" si="2">L4/M4*100</f>
        <v>57.1428571428571</v>
      </c>
      <c r="O4" s="19">
        <v>2436</v>
      </c>
      <c r="P4" s="19">
        <v>2291</v>
      </c>
      <c r="Q4" s="19">
        <v>21310</v>
      </c>
    </row>
    <row r="5" s="2" customFormat="1" ht="42" customHeight="1" spans="1:17">
      <c r="A5" s="6" t="s">
        <v>15</v>
      </c>
      <c r="B5" s="7">
        <v>27</v>
      </c>
      <c r="C5" s="8">
        <v>95</v>
      </c>
      <c r="D5" s="9">
        <f t="shared" si="0"/>
        <v>28.4210526315789</v>
      </c>
      <c r="E5" s="11">
        <v>565</v>
      </c>
      <c r="F5" s="11">
        <f>E5-560</f>
        <v>5</v>
      </c>
      <c r="G5" s="10">
        <v>11.64</v>
      </c>
      <c r="H5" s="8">
        <v>620</v>
      </c>
      <c r="I5" s="16">
        <v>1450</v>
      </c>
      <c r="J5" s="16">
        <v>1600</v>
      </c>
      <c r="K5" s="9">
        <f t="shared" si="1"/>
        <v>90.625</v>
      </c>
      <c r="L5" s="17">
        <v>1</v>
      </c>
      <c r="M5" s="17">
        <v>10</v>
      </c>
      <c r="N5" s="18">
        <f t="shared" si="2"/>
        <v>10</v>
      </c>
      <c r="O5" s="19">
        <v>525</v>
      </c>
      <c r="P5" s="19">
        <v>409</v>
      </c>
      <c r="Q5" s="19">
        <v>4683</v>
      </c>
    </row>
    <row r="6" s="2" customFormat="1" ht="42" customHeight="1" spans="1:17">
      <c r="A6" s="6" t="s">
        <v>16</v>
      </c>
      <c r="B6" s="7">
        <v>117</v>
      </c>
      <c r="C6" s="8">
        <v>120</v>
      </c>
      <c r="D6" s="9">
        <f t="shared" si="0"/>
        <v>97.5</v>
      </c>
      <c r="E6" s="11">
        <v>517</v>
      </c>
      <c r="F6" s="11">
        <f>E6-424</f>
        <v>93</v>
      </c>
      <c r="G6" s="10">
        <v>47.91</v>
      </c>
      <c r="H6" s="8">
        <v>510</v>
      </c>
      <c r="I6" s="6">
        <v>1180</v>
      </c>
      <c r="J6" s="16">
        <v>5000</v>
      </c>
      <c r="K6" s="9">
        <f t="shared" si="1"/>
        <v>23.6</v>
      </c>
      <c r="L6" s="17">
        <v>23</v>
      </c>
      <c r="M6" s="17">
        <v>11</v>
      </c>
      <c r="N6" s="18">
        <f t="shared" si="2"/>
        <v>209.090909090909</v>
      </c>
      <c r="O6" s="19"/>
      <c r="P6" s="19"/>
      <c r="Q6" s="19"/>
    </row>
    <row r="7" s="2" customFormat="1" ht="42" customHeight="1" spans="1:17">
      <c r="A7" s="6" t="s">
        <v>17</v>
      </c>
      <c r="B7" s="7">
        <v>98</v>
      </c>
      <c r="C7" s="8">
        <v>195</v>
      </c>
      <c r="D7" s="9">
        <f t="shared" si="0"/>
        <v>50.2564102564103</v>
      </c>
      <c r="E7" s="7">
        <v>500</v>
      </c>
      <c r="F7" s="7">
        <f>E7-438</f>
        <v>62</v>
      </c>
      <c r="G7" s="10">
        <v>8.15660685154976</v>
      </c>
      <c r="H7" s="8">
        <v>560</v>
      </c>
      <c r="I7" s="6">
        <v>5028</v>
      </c>
      <c r="J7" s="16">
        <v>13000</v>
      </c>
      <c r="K7" s="9">
        <f t="shared" si="1"/>
        <v>38.6769230769231</v>
      </c>
      <c r="L7" s="17">
        <v>3</v>
      </c>
      <c r="M7" s="17">
        <v>5</v>
      </c>
      <c r="N7" s="18">
        <f t="shared" si="2"/>
        <v>60</v>
      </c>
      <c r="O7" s="19">
        <v>1143</v>
      </c>
      <c r="P7" s="19">
        <v>1044</v>
      </c>
      <c r="Q7" s="19">
        <v>11996</v>
      </c>
    </row>
    <row r="8" s="2" customFormat="1" ht="42" customHeight="1" spans="1:17">
      <c r="A8" s="6" t="s">
        <v>18</v>
      </c>
      <c r="B8" s="7">
        <v>20</v>
      </c>
      <c r="C8" s="8">
        <v>55</v>
      </c>
      <c r="D8" s="9">
        <f t="shared" si="0"/>
        <v>36.3636363636364</v>
      </c>
      <c r="E8" s="7">
        <v>157</v>
      </c>
      <c r="F8" s="7">
        <f>E8-146</f>
        <v>11</v>
      </c>
      <c r="G8" s="10">
        <v>3.86033931644947</v>
      </c>
      <c r="H8" s="8">
        <v>195</v>
      </c>
      <c r="I8" s="16">
        <v>1100</v>
      </c>
      <c r="J8" s="16">
        <v>3700</v>
      </c>
      <c r="K8" s="9">
        <f t="shared" si="1"/>
        <v>29.7297297297297</v>
      </c>
      <c r="L8" s="17">
        <v>0</v>
      </c>
      <c r="M8" s="17">
        <v>2</v>
      </c>
      <c r="N8" s="18">
        <f t="shared" si="2"/>
        <v>0</v>
      </c>
      <c r="O8" s="19">
        <v>540</v>
      </c>
      <c r="P8" s="19">
        <v>339</v>
      </c>
      <c r="Q8" s="19">
        <v>5510</v>
      </c>
    </row>
    <row r="9" s="2" customFormat="1" ht="42" customHeight="1" spans="1:17">
      <c r="A9" s="6" t="s">
        <v>19</v>
      </c>
      <c r="B9" s="7">
        <v>24</v>
      </c>
      <c r="C9" s="8">
        <v>55</v>
      </c>
      <c r="D9" s="9">
        <f t="shared" si="0"/>
        <v>43.6363636363636</v>
      </c>
      <c r="E9" s="7">
        <v>312</v>
      </c>
      <c r="F9" s="7">
        <f>E9-295</f>
        <v>17</v>
      </c>
      <c r="G9" s="10">
        <v>8.60689655172414</v>
      </c>
      <c r="H9" s="8">
        <v>340</v>
      </c>
      <c r="I9" s="6">
        <v>5318.4</v>
      </c>
      <c r="J9" s="16">
        <v>2200</v>
      </c>
      <c r="K9" s="9">
        <f t="shared" si="1"/>
        <v>241.745454545455</v>
      </c>
      <c r="L9" s="17">
        <v>3</v>
      </c>
      <c r="M9" s="17">
        <v>5</v>
      </c>
      <c r="N9" s="18">
        <f t="shared" si="2"/>
        <v>60</v>
      </c>
      <c r="O9" s="19">
        <v>759</v>
      </c>
      <c r="P9" s="19">
        <v>507</v>
      </c>
      <c r="Q9" s="19">
        <v>5933</v>
      </c>
    </row>
    <row r="10" s="2" customFormat="1" ht="42" customHeight="1" spans="1:17">
      <c r="A10" s="6" t="s">
        <v>20</v>
      </c>
      <c r="B10" s="7">
        <v>20</v>
      </c>
      <c r="C10" s="8">
        <v>50</v>
      </c>
      <c r="D10" s="9">
        <f t="shared" si="0"/>
        <v>40</v>
      </c>
      <c r="E10" s="7">
        <v>326</v>
      </c>
      <c r="F10" s="7">
        <f>E10-312</f>
        <v>14</v>
      </c>
      <c r="G10" s="10">
        <v>10.6850213044903</v>
      </c>
      <c r="H10" s="8">
        <v>355</v>
      </c>
      <c r="I10" s="6">
        <v>2609.1</v>
      </c>
      <c r="J10" s="16">
        <v>1600</v>
      </c>
      <c r="K10" s="9">
        <f t="shared" si="1"/>
        <v>163.06875</v>
      </c>
      <c r="L10" s="17">
        <v>0</v>
      </c>
      <c r="M10" s="17">
        <v>2</v>
      </c>
      <c r="N10" s="18">
        <f t="shared" si="2"/>
        <v>0</v>
      </c>
      <c r="O10" s="19">
        <v>597</v>
      </c>
      <c r="P10" s="19">
        <v>371</v>
      </c>
      <c r="Q10" s="19">
        <v>4605</v>
      </c>
    </row>
    <row r="11" s="2" customFormat="1" ht="42" customHeight="1" spans="1:17">
      <c r="A11" s="6" t="s">
        <v>21</v>
      </c>
      <c r="B11" s="6">
        <f t="shared" ref="B11:F11" si="3">SUM(B4:B10)</f>
        <v>405</v>
      </c>
      <c r="C11" s="12">
        <f t="shared" si="3"/>
        <v>775</v>
      </c>
      <c r="D11" s="9">
        <f t="shared" si="0"/>
        <v>52.258064516129</v>
      </c>
      <c r="E11" s="7">
        <f t="shared" si="3"/>
        <v>3069</v>
      </c>
      <c r="F11" s="7">
        <f t="shared" si="3"/>
        <v>273</v>
      </c>
      <c r="G11" s="10">
        <v>7.96</v>
      </c>
      <c r="H11" s="12">
        <f t="shared" ref="H11:J11" si="4">SUM(H4:H10)</f>
        <v>3305</v>
      </c>
      <c r="I11" s="16">
        <f t="shared" si="4"/>
        <v>44830.18</v>
      </c>
      <c r="J11" s="16">
        <f t="shared" si="4"/>
        <v>55100</v>
      </c>
      <c r="K11" s="9">
        <f t="shared" si="1"/>
        <v>81.3614882032668</v>
      </c>
      <c r="L11" s="17">
        <f t="shared" ref="L11:Q11" si="5">SUM(L4:L10)</f>
        <v>34</v>
      </c>
      <c r="M11" s="17">
        <f t="shared" si="5"/>
        <v>42</v>
      </c>
      <c r="N11" s="18">
        <f t="shared" si="2"/>
        <v>80.9523809523809</v>
      </c>
      <c r="O11" s="20">
        <f t="shared" si="5"/>
        <v>6000</v>
      </c>
      <c r="P11" s="19">
        <f t="shared" si="5"/>
        <v>4961</v>
      </c>
      <c r="Q11" s="19">
        <f t="shared" si="5"/>
        <v>54037</v>
      </c>
    </row>
  </sheetData>
  <mergeCells count="10">
    <mergeCell ref="A1:Q1"/>
    <mergeCell ref="B2:D2"/>
    <mergeCell ref="E2:H2"/>
    <mergeCell ref="I2:K2"/>
    <mergeCell ref="L2:N2"/>
    <mergeCell ref="O2:Q2"/>
    <mergeCell ref="A2:A3"/>
    <mergeCell ref="O5:O6"/>
    <mergeCell ref="P5:P6"/>
    <mergeCell ref="Q5:Q6"/>
  </mergeCells>
  <printOptions horizontalCentered="1"/>
  <pageMargins left="0.590277777777778" right="0.590277777777778" top="1.18055555555556" bottom="0.786805555555556" header="0.393055555555556" footer="0.393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1-7月知识产权情况</vt:lpstr>
      <vt:lpstr>1-7月知识产权情况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小小新</cp:lastModifiedBy>
  <dcterms:created xsi:type="dcterms:W3CDTF">2019-08-10T16:57:00Z</dcterms:created>
  <cp:lastPrinted>2021-06-02T09:11:00Z</cp:lastPrinted>
  <dcterms:modified xsi:type="dcterms:W3CDTF">2022-09-07T01:37:23Z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12D6C29ABAA1456D8F9DFF2635D727C1</vt:lpwstr>
  </property>
</Properties>
</file>