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 activeTab="3"/>
  </bookViews>
  <sheets>
    <sheet name="3月" sheetId="3" r:id="rId1"/>
    <sheet name="4月" sheetId="2" r:id="rId2"/>
    <sheet name="5月" sheetId="6" r:id="rId3"/>
    <sheet name="6月" sheetId="5" r:id="rId4"/>
  </sheets>
  <externalReferences>
    <externalReference r:id="rId5"/>
  </externalReferences>
  <definedNames>
    <definedName name="_xlnm.Print_Area" localSheetId="1">'4月'!$A$2:$U$14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<sst xmlns="http://schemas.openxmlformats.org/spreadsheetml/2006/main" count="132" uniqueCount="52">
  <si>
    <t>枣庄市2025年1-4月各区（市）知识产权主要统计数据情况表</t>
  </si>
  <si>
    <t>区（市）</t>
  </si>
  <si>
    <t>专利授权量</t>
  </si>
  <si>
    <t>有效发明专利</t>
  </si>
  <si>
    <t>PCT
国际专利</t>
  </si>
  <si>
    <t>专利质押登记（件）</t>
  </si>
  <si>
    <t>行政区域商标统计
（2025年一季度）</t>
  </si>
  <si>
    <t>商标业务枣庄受理窗口受理量统计</t>
  </si>
  <si>
    <t>授权总量 （件）</t>
  </si>
  <si>
    <t>其中：发明专利授权量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</si>
  <si>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</si>
  <si>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</si>
  <si>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</si>
  <si>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</si>
  <si>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</si>
  <si>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</si>
  <si>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2025年1-4月（件）</t>
  </si>
  <si>
    <t>2024年1-4月（件）</t>
  </si>
  <si>
    <t>济南专利代办处枣庄工作站专利质押登记办理量</t>
  </si>
  <si>
    <t>商标
申请</t>
  </si>
  <si>
    <t>注册
件数</t>
  </si>
  <si>
    <t>有效
注册量</t>
  </si>
  <si>
    <t>注册
申请</t>
  </si>
  <si>
    <t>后续申请</t>
  </si>
  <si>
    <t>申请总量</t>
  </si>
  <si>
    <t>指导目标（件）</t>
  </si>
  <si>
    <t>授权量 （件）</t>
  </si>
  <si>
    <t>完成目标 （%）</t>
  </si>
  <si>
    <t>登记</t>
  </si>
  <si>
    <t>注销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</si>
  <si>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</si>
  <si>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</si>
  <si>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</si>
  <si>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</si>
  <si>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</si>
  <si>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</si>
  <si>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</si>
  <si>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/</t>
  </si>
  <si>
    <t>全市合计</t>
  </si>
  <si>
    <r>
      <rPr>
        <sz val="10"/>
        <rFont val="微软雅黑"/>
        <charset val="134"/>
      </rPr>
      <t>2025年</t>
    </r>
    <r>
      <rPr>
        <sz val="10"/>
        <color rgb="FFFF0000"/>
        <rFont val="微软雅黑"/>
        <charset val="134"/>
      </rPr>
      <t>1-4</t>
    </r>
    <r>
      <rPr>
        <sz val="10"/>
        <rFont val="微软雅黑"/>
        <charset val="134"/>
      </rPr>
      <t xml:space="preserve">月，全省专利授权量  </t>
    </r>
    <r>
      <rPr>
        <sz val="10"/>
        <color rgb="FFFF0000"/>
        <rFont val="微软雅黑"/>
        <charset val="134"/>
      </rPr>
      <t>73787</t>
    </r>
    <r>
      <rPr>
        <sz val="10"/>
        <rFont val="微软雅黑"/>
        <charset val="134"/>
      </rPr>
      <t xml:space="preserve"> 件，发明专利授权量  </t>
    </r>
    <r>
      <rPr>
        <sz val="10"/>
        <color rgb="FFFF0000"/>
        <rFont val="微软雅黑"/>
        <charset val="134"/>
      </rPr>
      <t>17373</t>
    </r>
    <r>
      <rPr>
        <sz val="10"/>
        <rFont val="微软雅黑"/>
        <charset val="134"/>
      </rPr>
      <t xml:space="preserve"> 件，全省PCT国际专利申请 </t>
    </r>
    <r>
      <rPr>
        <sz val="10"/>
        <color rgb="FFFF0000"/>
        <rFont val="微软雅黑"/>
        <charset val="134"/>
      </rPr>
      <t>484</t>
    </r>
    <r>
      <rPr>
        <sz val="10"/>
        <rFont val="微软雅黑"/>
        <charset val="134"/>
      </rPr>
      <t>件。
截至2025年</t>
    </r>
    <r>
      <rPr>
        <sz val="10"/>
        <color rgb="FFFF0000"/>
        <rFont val="微软雅黑"/>
        <charset val="134"/>
      </rPr>
      <t>4</t>
    </r>
    <r>
      <rPr>
        <sz val="10"/>
        <rFont val="微软雅黑"/>
        <charset val="134"/>
      </rPr>
      <t xml:space="preserve">月底，全省发明专利拥有量 </t>
    </r>
    <r>
      <rPr>
        <sz val="10"/>
        <color rgb="FFFF0000"/>
        <rFont val="微软雅黑"/>
        <charset val="134"/>
      </rPr>
      <t>299469</t>
    </r>
    <r>
      <rPr>
        <sz val="10"/>
        <rFont val="微软雅黑"/>
        <charset val="134"/>
      </rPr>
      <t xml:space="preserve">件，每万人口发明专利拥有量达到 </t>
    </r>
    <r>
      <rPr>
        <sz val="10"/>
        <color rgb="FFFF0000"/>
        <rFont val="微软雅黑"/>
        <charset val="134"/>
      </rPr>
      <t>29.58</t>
    </r>
    <r>
      <rPr>
        <sz val="10"/>
        <rFont val="微软雅黑"/>
        <charset val="134"/>
      </rPr>
      <t xml:space="preserve"> 件。</t>
    </r>
  </si>
  <si>
    <t>说明：申请件数、注册件数指2024.12.16-2025.3.15的商标统计情况，其他指截至2025.3.15的统计情况。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</si>
  <si>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     </t>
    </r>
  </si>
  <si>
    <t>枣庄市2025年1-5月各区（市）知识产权主要统计数据情况表</t>
  </si>
  <si>
    <t>2025年1-5月（件）</t>
  </si>
  <si>
    <t>2024年1-5月（件）</t>
  </si>
  <si>
    <r>
      <rPr>
        <sz val="10"/>
        <rFont val="微软雅黑"/>
        <charset val="134"/>
      </rPr>
      <t>2025年</t>
    </r>
    <r>
      <rPr>
        <sz val="10"/>
        <color rgb="FFFF0000"/>
        <rFont val="微软雅黑"/>
        <charset val="134"/>
      </rPr>
      <t>1-5</t>
    </r>
    <r>
      <rPr>
        <sz val="10"/>
        <rFont val="微软雅黑"/>
        <charset val="134"/>
      </rPr>
      <t xml:space="preserve">月，全省专利授权量  </t>
    </r>
    <r>
      <rPr>
        <sz val="10"/>
        <color rgb="FFFF0000"/>
        <rFont val="微软雅黑"/>
        <charset val="134"/>
      </rPr>
      <t>88767</t>
    </r>
    <r>
      <rPr>
        <sz val="10"/>
        <rFont val="微软雅黑"/>
        <charset val="134"/>
      </rPr>
      <t xml:space="preserve"> 件，发明专利授权量  </t>
    </r>
    <r>
      <rPr>
        <sz val="10"/>
        <color rgb="FFFF0000"/>
        <rFont val="微软雅黑"/>
        <charset val="134"/>
      </rPr>
      <t>21057</t>
    </r>
    <r>
      <rPr>
        <sz val="10"/>
        <rFont val="微软雅黑"/>
        <charset val="134"/>
      </rPr>
      <t xml:space="preserve"> 件，全省PCT国际专利申请 </t>
    </r>
    <r>
      <rPr>
        <sz val="10"/>
        <color rgb="FFFF0000"/>
        <rFont val="微软雅黑"/>
        <charset val="134"/>
      </rPr>
      <t>624</t>
    </r>
    <r>
      <rPr>
        <sz val="10"/>
        <rFont val="微软雅黑"/>
        <charset val="134"/>
      </rPr>
      <t xml:space="preserve">件。
截至2025年5月底，全省发明专利拥有量 </t>
    </r>
    <r>
      <rPr>
        <sz val="10"/>
        <color rgb="FFFF0000"/>
        <rFont val="微软雅黑"/>
        <charset val="134"/>
      </rPr>
      <t>302003</t>
    </r>
    <r>
      <rPr>
        <sz val="10"/>
        <rFont val="微软雅黑"/>
        <charset val="134"/>
      </rPr>
      <t xml:space="preserve">件，每万人口发明专利拥有量达到 </t>
    </r>
    <r>
      <rPr>
        <sz val="10"/>
        <color rgb="FFFF0000"/>
        <rFont val="微软雅黑"/>
        <charset val="134"/>
      </rPr>
      <t>29.83</t>
    </r>
    <r>
      <rPr>
        <sz val="10"/>
        <rFont val="微软雅黑"/>
        <charset val="134"/>
      </rPr>
      <t xml:space="preserve"> 件。</t>
    </r>
  </si>
  <si>
    <t>枣庄市2025年1-6月各区（市）知识产权主要统计数据情况表</t>
  </si>
  <si>
    <t>行政区域商标统计
（2025年二季度）</t>
  </si>
  <si>
    <t>2025年1-6月（件）</t>
  </si>
  <si>
    <t>2024年1-6月（件）</t>
  </si>
  <si>
    <t>2025年1-6月，全省专利授权量  103227件，发明专利授权量  24760 件，全省PCT国际专利申请 826件.
截至2025年6月底，全省发明专利拥有量 304461件，每万人口发明专利拥有量达到 30.08件。</t>
  </si>
  <si>
    <t>说明：申请件数、注册件数指2024.12.16-2025.6.15的商标统计情况，其他指截至2025.6.15的统计情况。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</si>
</sst>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32">
    <font>
      <sz val="12"/>
      <name val="宋体"/>
      <charset val="134"/>
    </font>
    <font>
      <sz val="10"/>
      <name val="微软雅黑"/>
      <charset val="134"/>
    </font>
    <font>
      <sz val="10"/>
      <color rgb="FFC00000"/>
      <name val="微软雅黑"/>
      <charset val="134"/>
    </font>
    <font>
      <sz val="12"/>
      <color rgb="FFFF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2"/>
      <color indexed="8"/>
      <name val="宋体"/>
      <charset val="134"/>
    </font>
    <font>
      <sz val="10"/>
      <color rgb="FFFF0000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0" xfId="50" applyFont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C000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</xdr:colOff>
          <xdr:row>0</xdr:row>
          <xdr:rowOff>635</xdr:rowOff>
        </xdr:from>
        <xdr:to>
          <xdr:col>17</xdr:col>
          <xdr:colOff>220980</xdr:colOff>
          <xdr:row>33</xdr:row>
          <xdr:rowOff>175260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35" y="635"/>
              <a:ext cx="11619865" cy="671258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1-12&#26376;&#21508;&#21306;&#65288;&#24066;&#65289;&#30693;&#35782;&#20135;&#26435;&#20027;&#35201;&#32479;&#35745;&#25968;&#25454;&#24773;&#20917;&#34920;&#65288;&#20462;&#27491;&#2151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F5">
            <v>1151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S12" sqref="S12"/>
    </sheetView>
  </sheetViews>
  <sheetFormatPr defaultColWidth="8.8" defaultRowHeight="15.6"/>
  <sheetData/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635</xdr:colOff>
                <xdr:row>0</xdr:row>
                <xdr:rowOff>635</xdr:rowOff>
              </from>
              <to>
                <xdr:col>17</xdr:col>
                <xdr:colOff>220980</xdr:colOff>
                <xdr:row>33</xdr:row>
                <xdr:rowOff>175260</xdr:rowOff>
              </to>
            </anchor>
          </objectPr>
        </oleObject>
      </mc:Choice>
      <mc:Fallback>
        <oleObject shapeId="1025" progId="Excel.Sheet.12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opLeftCell="A4" workbookViewId="0">
      <selection activeCell="X8" sqref="X8"/>
    </sheetView>
  </sheetViews>
  <sheetFormatPr defaultColWidth="9" defaultRowHeight="15.6"/>
  <cols>
    <col min="1" max="1" width="8.25" customWidth="1"/>
    <col min="2" max="2" width="7.125" customWidth="1"/>
    <col min="3" max="3" width="7.125" style="41" customWidth="1"/>
    <col min="4" max="5" width="7.125" customWidth="1"/>
    <col min="6" max="6" width="7.125" style="41" customWidth="1"/>
    <col min="7" max="7" width="7.125" customWidth="1"/>
    <col min="8" max="10" width="7.125" style="41" customWidth="1"/>
    <col min="11" max="12" width="7.125" customWidth="1"/>
    <col min="13" max="13" width="7.125" style="42" customWidth="1"/>
    <col min="14" max="15" width="7.125" customWidth="1"/>
    <col min="16" max="21" width="7.375" customWidth="1"/>
  </cols>
  <sheetData>
    <row r="2" s="37" customFormat="1" ht="50.1" customHeight="1" spans="1:21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="38" customFormat="1" ht="45" customHeight="1" spans="1:21">
      <c r="A3" s="44" t="s">
        <v>1</v>
      </c>
      <c r="B3" s="45" t="s">
        <v>2</v>
      </c>
      <c r="C3" s="45"/>
      <c r="D3" s="45"/>
      <c r="E3" s="45"/>
      <c r="F3" s="45" t="s">
        <v>3</v>
      </c>
      <c r="G3" s="45"/>
      <c r="H3" s="45"/>
      <c r="I3" s="45"/>
      <c r="J3" s="45"/>
      <c r="K3" s="48" t="s">
        <v>4</v>
      </c>
      <c r="L3" s="9" t="s">
        <v>5</v>
      </c>
      <c r="M3" s="9"/>
      <c r="N3" s="9"/>
      <c r="O3" s="9"/>
      <c r="P3" s="9" t="s">
        <v>6</v>
      </c>
      <c r="Q3" s="9"/>
      <c r="R3" s="9"/>
      <c r="S3" s="9" t="s">
        <v>7</v>
      </c>
      <c r="T3" s="9"/>
      <c r="U3" s="9"/>
    </row>
    <row r="4" s="38" customFormat="1" ht="50.1" customHeight="1" spans="1:21">
      <c r="A4" s="44"/>
      <c r="B4" s="45" t="s">
        <v>8</v>
      </c>
      <c r="C4" s="45" t="s">
        <v>9</v>
      </c>
      <c r="D4" s="45"/>
      <c r="E4" s="45"/>
      <c r="F4" s="45" t="s">
        <v>10</v>
      </c>
      <c r="G4" s="45" t="s">
        <v>11</v>
      </c>
      <c r="H4" s="45" t="s">
        <v>12</v>
      </c>
      <c r="I4" s="45" t="s">
        <v>13</v>
      </c>
      <c r="J4" s="45" t="s">
        <v>14</v>
      </c>
      <c r="K4" s="48" t="s">
        <v>15</v>
      </c>
      <c r="L4" s="9" t="s">
        <v>16</v>
      </c>
      <c r="M4" s="9" t="s">
        <v>17</v>
      </c>
      <c r="N4" s="9" t="s">
        <v>18</v>
      </c>
      <c r="O4" s="9"/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</row>
    <row r="5" s="38" customFormat="1" ht="50.1" customHeight="1" spans="1:21">
      <c r="A5" s="44"/>
      <c r="B5" s="45"/>
      <c r="C5" s="45" t="s">
        <v>25</v>
      </c>
      <c r="D5" s="45" t="s">
        <v>26</v>
      </c>
      <c r="E5" s="45" t="s">
        <v>27</v>
      </c>
      <c r="F5" s="45"/>
      <c r="G5" s="45"/>
      <c r="H5" s="45"/>
      <c r="I5" s="45"/>
      <c r="J5" s="45"/>
      <c r="K5" s="48"/>
      <c r="L5" s="9"/>
      <c r="M5" s="9"/>
      <c r="N5" s="9" t="s">
        <v>28</v>
      </c>
      <c r="O5" s="9" t="s">
        <v>29</v>
      </c>
      <c r="P5" s="9"/>
      <c r="Q5" s="9"/>
      <c r="R5" s="9"/>
      <c r="S5" s="9"/>
      <c r="T5" s="9"/>
      <c r="U5" s="9"/>
    </row>
    <row r="6" s="39" customFormat="1" ht="24.95" customHeight="1" spans="1:21">
      <c r="A6" s="10" t="s">
        <v>30</v>
      </c>
      <c r="B6" s="27">
        <v>658</v>
      </c>
      <c r="C6" s="28">
        <v>308</v>
      </c>
      <c r="D6" s="27">
        <v>90</v>
      </c>
      <c r="E6" s="29">
        <f t="shared" ref="E6:E13" si="0">D6/C6</f>
        <v>0.292207792207792</v>
      </c>
      <c r="F6" s="30">
        <v>1228</v>
      </c>
      <c r="G6" s="27">
        <f>F6-[1]Sheet1!$F$5</f>
        <v>77</v>
      </c>
      <c r="H6" s="28">
        <v>1266</v>
      </c>
      <c r="I6" s="33">
        <v>154.58</v>
      </c>
      <c r="J6" s="33">
        <f>F6/I6</f>
        <v>7.94410661146332</v>
      </c>
      <c r="K6" s="30">
        <v>0</v>
      </c>
      <c r="L6" s="34">
        <v>14</v>
      </c>
      <c r="M6" s="34">
        <v>27</v>
      </c>
      <c r="N6" s="34">
        <v>1</v>
      </c>
      <c r="O6" s="34">
        <v>2</v>
      </c>
      <c r="P6" s="35">
        <v>1242</v>
      </c>
      <c r="Q6" s="35">
        <v>980</v>
      </c>
      <c r="R6" s="35">
        <v>29274</v>
      </c>
      <c r="S6" s="34">
        <v>8</v>
      </c>
      <c r="T6" s="34">
        <v>9</v>
      </c>
      <c r="U6" s="34">
        <v>17</v>
      </c>
    </row>
    <row r="7" s="40" customFormat="1" ht="24.95" customHeight="1" spans="1:21">
      <c r="A7" s="10" t="s">
        <v>31</v>
      </c>
      <c r="B7" s="27">
        <v>210</v>
      </c>
      <c r="C7" s="28">
        <v>106</v>
      </c>
      <c r="D7" s="27">
        <v>26</v>
      </c>
      <c r="E7" s="29">
        <f t="shared" si="0"/>
        <v>0.245283018867925</v>
      </c>
      <c r="F7" s="30">
        <v>758</v>
      </c>
      <c r="G7" s="31">
        <v>6</v>
      </c>
      <c r="H7" s="28">
        <v>827</v>
      </c>
      <c r="I7" s="33">
        <v>49.45</v>
      </c>
      <c r="J7" s="33">
        <f t="shared" ref="J6:J13" si="1">F7/I7</f>
        <v>15.3286147623862</v>
      </c>
      <c r="K7" s="30">
        <v>0</v>
      </c>
      <c r="L7" s="34">
        <v>1</v>
      </c>
      <c r="M7" s="34">
        <v>1</v>
      </c>
      <c r="N7" s="34">
        <v>0</v>
      </c>
      <c r="O7" s="34">
        <v>0</v>
      </c>
      <c r="P7" s="35">
        <v>453</v>
      </c>
      <c r="Q7" s="35">
        <v>274</v>
      </c>
      <c r="R7" s="35">
        <v>6659</v>
      </c>
      <c r="S7" s="34">
        <v>1</v>
      </c>
      <c r="T7" s="34">
        <v>4</v>
      </c>
      <c r="U7" s="34">
        <v>5</v>
      </c>
    </row>
    <row r="8" s="39" customFormat="1" ht="24.95" customHeight="1" spans="1:21">
      <c r="A8" s="10" t="s">
        <v>32</v>
      </c>
      <c r="B8" s="27">
        <v>288</v>
      </c>
      <c r="C8" s="28">
        <v>130</v>
      </c>
      <c r="D8" s="27">
        <v>33</v>
      </c>
      <c r="E8" s="29">
        <f t="shared" si="0"/>
        <v>0.253846153846154</v>
      </c>
      <c r="F8" s="30">
        <v>669</v>
      </c>
      <c r="G8" s="27">
        <v>8</v>
      </c>
      <c r="H8" s="28">
        <v>727</v>
      </c>
      <c r="I8" s="33">
        <v>60.48</v>
      </c>
      <c r="J8" s="33">
        <f t="shared" si="1"/>
        <v>11.0615079365079</v>
      </c>
      <c r="K8" s="30">
        <v>1</v>
      </c>
      <c r="L8" s="34">
        <v>2</v>
      </c>
      <c r="M8" s="34">
        <v>3</v>
      </c>
      <c r="N8" s="34">
        <v>1</v>
      </c>
      <c r="O8" s="34">
        <v>1</v>
      </c>
      <c r="P8" s="35">
        <v>551</v>
      </c>
      <c r="Q8" s="35">
        <v>381</v>
      </c>
      <c r="R8" s="35">
        <v>14626</v>
      </c>
      <c r="S8" s="34">
        <v>3</v>
      </c>
      <c r="T8" s="34">
        <v>1</v>
      </c>
      <c r="U8" s="34">
        <v>4</v>
      </c>
    </row>
    <row r="9" s="39" customFormat="1" ht="24.95" customHeight="1" spans="1:21">
      <c r="A9" s="10" t="s">
        <v>33</v>
      </c>
      <c r="B9" s="27">
        <v>112</v>
      </c>
      <c r="C9" s="28">
        <v>48</v>
      </c>
      <c r="D9" s="27">
        <v>7</v>
      </c>
      <c r="E9" s="29">
        <f t="shared" si="0"/>
        <v>0.145833333333333</v>
      </c>
      <c r="F9" s="30">
        <v>231</v>
      </c>
      <c r="G9" s="27">
        <v>5</v>
      </c>
      <c r="H9" s="28">
        <v>249</v>
      </c>
      <c r="I9" s="33">
        <v>39.47</v>
      </c>
      <c r="J9" s="33">
        <f t="shared" si="1"/>
        <v>5.85254623764885</v>
      </c>
      <c r="K9" s="30">
        <v>0</v>
      </c>
      <c r="L9" s="34">
        <v>5</v>
      </c>
      <c r="M9" s="34">
        <v>7</v>
      </c>
      <c r="N9" s="34">
        <v>5</v>
      </c>
      <c r="O9" s="34">
        <v>5</v>
      </c>
      <c r="P9" s="35">
        <v>171</v>
      </c>
      <c r="Q9" s="35">
        <v>102</v>
      </c>
      <c r="R9" s="35">
        <v>6920</v>
      </c>
      <c r="S9" s="34">
        <v>1</v>
      </c>
      <c r="T9" s="34">
        <v>0</v>
      </c>
      <c r="U9" s="34">
        <v>1</v>
      </c>
    </row>
    <row r="10" s="39" customFormat="1" ht="24.95" customHeight="1" spans="1:21">
      <c r="A10" s="10" t="s">
        <v>34</v>
      </c>
      <c r="B10" s="27">
        <v>111</v>
      </c>
      <c r="C10" s="28">
        <v>61</v>
      </c>
      <c r="D10" s="27">
        <v>19</v>
      </c>
      <c r="E10" s="29">
        <f t="shared" si="0"/>
        <v>0.311475409836066</v>
      </c>
      <c r="F10" s="30">
        <v>417</v>
      </c>
      <c r="G10" s="27">
        <v>-2</v>
      </c>
      <c r="H10" s="28">
        <v>461</v>
      </c>
      <c r="I10" s="33">
        <v>35.04</v>
      </c>
      <c r="J10" s="33">
        <f t="shared" si="1"/>
        <v>11.9006849315069</v>
      </c>
      <c r="K10" s="30">
        <v>0</v>
      </c>
      <c r="L10" s="34">
        <v>5</v>
      </c>
      <c r="M10" s="34">
        <v>7</v>
      </c>
      <c r="N10" s="34">
        <v>0</v>
      </c>
      <c r="O10" s="34">
        <v>0</v>
      </c>
      <c r="P10" s="35">
        <v>474</v>
      </c>
      <c r="Q10" s="35">
        <v>244</v>
      </c>
      <c r="R10" s="35">
        <v>8931</v>
      </c>
      <c r="S10" s="34">
        <v>0</v>
      </c>
      <c r="T10" s="34">
        <v>0</v>
      </c>
      <c r="U10" s="34">
        <v>0</v>
      </c>
    </row>
    <row r="11" s="39" customFormat="1" ht="24.95" customHeight="1" spans="1:21">
      <c r="A11" s="10" t="s">
        <v>35</v>
      </c>
      <c r="B11" s="27">
        <v>137</v>
      </c>
      <c r="C11" s="28">
        <v>61</v>
      </c>
      <c r="D11" s="27">
        <v>7</v>
      </c>
      <c r="E11" s="29">
        <f t="shared" si="0"/>
        <v>0.114754098360656</v>
      </c>
      <c r="F11" s="30">
        <v>424</v>
      </c>
      <c r="G11" s="27">
        <v>-4</v>
      </c>
      <c r="H11" s="28">
        <v>471</v>
      </c>
      <c r="I11" s="33">
        <v>30.46</v>
      </c>
      <c r="J11" s="33">
        <f t="shared" si="1"/>
        <v>13.9198949441891</v>
      </c>
      <c r="K11" s="30">
        <v>0</v>
      </c>
      <c r="L11" s="34">
        <v>5</v>
      </c>
      <c r="M11" s="34">
        <v>1</v>
      </c>
      <c r="N11" s="34">
        <v>2</v>
      </c>
      <c r="O11" s="34">
        <v>1</v>
      </c>
      <c r="P11" s="35">
        <v>123</v>
      </c>
      <c r="Q11" s="35">
        <v>56</v>
      </c>
      <c r="R11" s="35">
        <v>5647</v>
      </c>
      <c r="S11" s="34">
        <v>2</v>
      </c>
      <c r="T11" s="34">
        <v>0</v>
      </c>
      <c r="U11" s="34">
        <v>2</v>
      </c>
    </row>
    <row r="12" s="40" customFormat="1" ht="24.95" customHeight="1" spans="1:21">
      <c r="A12" s="10" t="s">
        <v>36</v>
      </c>
      <c r="B12" s="27">
        <v>198</v>
      </c>
      <c r="C12" s="28">
        <v>142</v>
      </c>
      <c r="D12" s="27">
        <v>24</v>
      </c>
      <c r="E12" s="29">
        <f t="shared" si="0"/>
        <v>0.169014084507042</v>
      </c>
      <c r="F12" s="30">
        <v>734</v>
      </c>
      <c r="G12" s="31">
        <v>2</v>
      </c>
      <c r="H12" s="28">
        <v>805</v>
      </c>
      <c r="I12" s="33">
        <v>11.02</v>
      </c>
      <c r="J12" s="33">
        <f t="shared" si="1"/>
        <v>66.6061705989111</v>
      </c>
      <c r="K12" s="30">
        <v>0</v>
      </c>
      <c r="L12" s="34">
        <v>4</v>
      </c>
      <c r="M12" s="34">
        <v>5</v>
      </c>
      <c r="N12" s="34">
        <v>4</v>
      </c>
      <c r="O12" s="34">
        <v>0</v>
      </c>
      <c r="P12" s="36" t="s">
        <v>37</v>
      </c>
      <c r="Q12" s="36" t="s">
        <v>37</v>
      </c>
      <c r="R12" s="36" t="s">
        <v>37</v>
      </c>
      <c r="S12" s="34">
        <v>0</v>
      </c>
      <c r="T12" s="34">
        <v>0</v>
      </c>
      <c r="U12" s="34">
        <v>0</v>
      </c>
    </row>
    <row r="13" s="39" customFormat="1" ht="24.95" customHeight="1" spans="1:21">
      <c r="A13" s="10" t="s">
        <v>38</v>
      </c>
      <c r="B13" s="32">
        <f>B6+B7+B8+B9+B10+B11+B12</f>
        <v>1714</v>
      </c>
      <c r="C13" s="28">
        <f>SUM(C6:C12)</f>
        <v>856</v>
      </c>
      <c r="D13" s="27">
        <f>D6+D7+D8+D9+D10+D11+D12</f>
        <v>206</v>
      </c>
      <c r="E13" s="29">
        <f t="shared" si="0"/>
        <v>0.240654205607477</v>
      </c>
      <c r="F13" s="27">
        <f>F6+F7+F8+F9+F10+F11+F12</f>
        <v>4461</v>
      </c>
      <c r="G13" s="27">
        <f>SUM(G6:G12)</f>
        <v>92</v>
      </c>
      <c r="H13" s="28">
        <v>4806</v>
      </c>
      <c r="I13" s="33">
        <f>SUM(I6:I12)</f>
        <v>380.5</v>
      </c>
      <c r="J13" s="33">
        <f t="shared" si="1"/>
        <v>11.7240473061761</v>
      </c>
      <c r="K13" s="27">
        <f>K6+K7+K8+K9+K10+K11+K12</f>
        <v>1</v>
      </c>
      <c r="L13" s="34">
        <f>SUM(L6:L12)</f>
        <v>36</v>
      </c>
      <c r="M13" s="34">
        <f>SUM(M6:M12)</f>
        <v>51</v>
      </c>
      <c r="N13" s="34">
        <f>SUM(N6:N12)</f>
        <v>13</v>
      </c>
      <c r="O13" s="34">
        <f>O6+O7+O8+O9+O10+O11+O12</f>
        <v>9</v>
      </c>
      <c r="P13" s="36">
        <v>3234</v>
      </c>
      <c r="Q13" s="36">
        <v>2200</v>
      </c>
      <c r="R13" s="36">
        <v>77632</v>
      </c>
      <c r="S13" s="34">
        <f>SUM(S6:S12)</f>
        <v>15</v>
      </c>
      <c r="T13" s="34">
        <f>SUM(T6:T12)</f>
        <v>14</v>
      </c>
      <c r="U13" s="34">
        <f>SUM(U6:U12)</f>
        <v>29</v>
      </c>
    </row>
    <row r="14" s="39" customFormat="1" ht="60" customHeight="1" spans="1:21">
      <c r="A14" s="10" t="s">
        <v>39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22"/>
      <c r="M14" s="23"/>
      <c r="N14" s="23"/>
      <c r="O14" s="24"/>
      <c r="P14" s="25" t="s">
        <v>40</v>
      </c>
      <c r="Q14" s="25"/>
      <c r="R14" s="25"/>
      <c r="S14" s="22"/>
      <c r="T14" s="23"/>
      <c r="U14" s="24"/>
    </row>
    <row r="15" spans="11:12">
      <c r="K15" s="26"/>
      <c r="L15" s="37"/>
    </row>
    <row r="16" spans="11:12">
      <c r="K16" s="37"/>
      <c r="L16" s="37"/>
    </row>
    <row r="19" spans="4:11">
      <c r="D19" s="46" t="s">
        <v>41</v>
      </c>
      <c r="E19" s="37"/>
      <c r="F19" s="47"/>
      <c r="G19" s="37"/>
      <c r="H19" s="47"/>
      <c r="I19" s="47"/>
      <c r="J19" s="47"/>
      <c r="K19" s="37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ageMargins left="0.75" right="0.75" top="1" bottom="1" header="0.5" footer="0.5"/>
  <pageSetup paperSize="9" orientation="portrait"/>
  <headerFooter/>
  <ignoredErrors>
    <ignoredError sqref="C13 E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opLeftCell="A3" workbookViewId="0">
      <selection activeCell="K6" sqref="K6:K12"/>
    </sheetView>
  </sheetViews>
  <sheetFormatPr defaultColWidth="9" defaultRowHeight="15.6"/>
  <cols>
    <col min="1" max="1" width="8.25" style="4" customWidth="1"/>
    <col min="2" max="2" width="7.125" style="4" customWidth="1"/>
    <col min="3" max="3" width="7.125" style="5" customWidth="1"/>
    <col min="4" max="5" width="7.125" style="4" customWidth="1"/>
    <col min="6" max="6" width="7.125" style="5" customWidth="1"/>
    <col min="7" max="7" width="7.125" style="4" customWidth="1"/>
    <col min="8" max="10" width="7.125" style="5" customWidth="1"/>
    <col min="11" max="12" width="7.125" style="4" customWidth="1"/>
    <col min="13" max="13" width="7.125" style="6" customWidth="1"/>
    <col min="14" max="15" width="7.125" style="4" customWidth="1"/>
    <col min="16" max="21" width="7.375" style="4" customWidth="1"/>
    <col min="22" max="16384" width="9" style="4"/>
  </cols>
  <sheetData>
    <row r="2" s="1" customFormat="1" ht="50.1" customHeight="1" spans="1:21">
      <c r="A2" s="7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45" customHeight="1" spans="1:21">
      <c r="A3" s="8" t="s">
        <v>1</v>
      </c>
      <c r="B3" s="9" t="s">
        <v>2</v>
      </c>
      <c r="C3" s="9"/>
      <c r="D3" s="9"/>
      <c r="E3" s="9"/>
      <c r="F3" s="9" t="s">
        <v>3</v>
      </c>
      <c r="G3" s="9"/>
      <c r="H3" s="9"/>
      <c r="I3" s="9"/>
      <c r="J3" s="9"/>
      <c r="K3" s="17" t="s">
        <v>4</v>
      </c>
      <c r="L3" s="9" t="s">
        <v>5</v>
      </c>
      <c r="M3" s="9"/>
      <c r="N3" s="9"/>
      <c r="O3" s="9"/>
      <c r="P3" s="9" t="s">
        <v>6</v>
      </c>
      <c r="Q3" s="9"/>
      <c r="R3" s="9"/>
      <c r="S3" s="9" t="s">
        <v>7</v>
      </c>
      <c r="T3" s="9"/>
      <c r="U3" s="9"/>
    </row>
    <row r="4" s="2" customFormat="1" ht="50.1" customHeight="1" spans="1:21">
      <c r="A4" s="8"/>
      <c r="B4" s="9" t="s">
        <v>8</v>
      </c>
      <c r="C4" s="9" t="s">
        <v>9</v>
      </c>
      <c r="D4" s="9"/>
      <c r="E4" s="9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7" t="s">
        <v>15</v>
      </c>
      <c r="L4" s="9" t="s">
        <v>43</v>
      </c>
      <c r="M4" s="9" t="s">
        <v>44</v>
      </c>
      <c r="N4" s="9" t="s">
        <v>18</v>
      </c>
      <c r="O4" s="9"/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</row>
    <row r="5" s="2" customFormat="1" ht="50.1" customHeight="1" spans="1:21">
      <c r="A5" s="8"/>
      <c r="B5" s="9"/>
      <c r="C5" s="9" t="s">
        <v>25</v>
      </c>
      <c r="D5" s="9" t="s">
        <v>26</v>
      </c>
      <c r="E5" s="9" t="s">
        <v>27</v>
      </c>
      <c r="F5" s="9"/>
      <c r="G5" s="9"/>
      <c r="H5" s="9"/>
      <c r="I5" s="9"/>
      <c r="J5" s="9"/>
      <c r="K5" s="17"/>
      <c r="L5" s="9"/>
      <c r="M5" s="9"/>
      <c r="N5" s="9" t="s">
        <v>28</v>
      </c>
      <c r="O5" s="9" t="s">
        <v>29</v>
      </c>
      <c r="P5" s="9"/>
      <c r="Q5" s="9"/>
      <c r="R5" s="9"/>
      <c r="S5" s="9"/>
      <c r="T5" s="9"/>
      <c r="U5" s="9"/>
    </row>
    <row r="6" s="2" customFormat="1" ht="24.95" customHeight="1" spans="1:21">
      <c r="A6" s="10" t="s">
        <v>30</v>
      </c>
      <c r="B6" s="27">
        <v>791</v>
      </c>
      <c r="C6" s="28">
        <v>308</v>
      </c>
      <c r="D6" s="27">
        <v>104</v>
      </c>
      <c r="E6" s="29">
        <f t="shared" ref="E6:E13" si="0">D6/C6</f>
        <v>0.337662337662338</v>
      </c>
      <c r="F6" s="30">
        <v>1235</v>
      </c>
      <c r="G6" s="27">
        <f>F6-1151</f>
        <v>84</v>
      </c>
      <c r="H6" s="28">
        <v>1266</v>
      </c>
      <c r="I6" s="33">
        <v>154.58</v>
      </c>
      <c r="J6" s="33">
        <f t="shared" ref="J6:J13" si="1">F6/I6</f>
        <v>7.98939060680554</v>
      </c>
      <c r="K6" s="30">
        <v>3</v>
      </c>
      <c r="L6" s="34">
        <v>16</v>
      </c>
      <c r="M6" s="34">
        <v>34</v>
      </c>
      <c r="N6" s="34">
        <v>1</v>
      </c>
      <c r="O6" s="34">
        <v>2</v>
      </c>
      <c r="P6" s="35">
        <v>1242</v>
      </c>
      <c r="Q6" s="35">
        <v>980</v>
      </c>
      <c r="R6" s="35">
        <v>29274</v>
      </c>
      <c r="S6" s="34">
        <v>8</v>
      </c>
      <c r="T6" s="34">
        <v>10</v>
      </c>
      <c r="U6" s="34">
        <f t="shared" ref="U6:U12" si="2">SUM(S6:T6)</f>
        <v>18</v>
      </c>
    </row>
    <row r="7" s="3" customFormat="1" ht="24.95" customHeight="1" spans="1:21">
      <c r="A7" s="10" t="s">
        <v>31</v>
      </c>
      <c r="B7" s="27">
        <v>247</v>
      </c>
      <c r="C7" s="28">
        <v>106</v>
      </c>
      <c r="D7" s="27">
        <v>31</v>
      </c>
      <c r="E7" s="29">
        <f t="shared" si="0"/>
        <v>0.292452830188679</v>
      </c>
      <c r="F7" s="30">
        <v>732</v>
      </c>
      <c r="G7" s="31">
        <f>F7-752</f>
        <v>-20</v>
      </c>
      <c r="H7" s="28">
        <v>827</v>
      </c>
      <c r="I7" s="33">
        <v>49.45</v>
      </c>
      <c r="J7" s="33">
        <f t="shared" si="1"/>
        <v>14.8028311425682</v>
      </c>
      <c r="K7" s="30">
        <v>0</v>
      </c>
      <c r="L7" s="34">
        <v>1</v>
      </c>
      <c r="M7" s="34">
        <v>1</v>
      </c>
      <c r="N7" s="34">
        <v>0</v>
      </c>
      <c r="O7" s="34">
        <v>0</v>
      </c>
      <c r="P7" s="35">
        <v>453</v>
      </c>
      <c r="Q7" s="35">
        <v>274</v>
      </c>
      <c r="R7" s="35">
        <v>6659</v>
      </c>
      <c r="S7" s="34">
        <v>1</v>
      </c>
      <c r="T7" s="34">
        <v>5</v>
      </c>
      <c r="U7" s="34">
        <f t="shared" si="2"/>
        <v>6</v>
      </c>
    </row>
    <row r="8" s="2" customFormat="1" ht="24.95" customHeight="1" spans="1:21">
      <c r="A8" s="10" t="s">
        <v>32</v>
      </c>
      <c r="B8" s="27">
        <v>316</v>
      </c>
      <c r="C8" s="28">
        <v>130</v>
      </c>
      <c r="D8" s="27">
        <v>37</v>
      </c>
      <c r="E8" s="29">
        <f t="shared" si="0"/>
        <v>0.284615384615385</v>
      </c>
      <c r="F8" s="30">
        <v>675</v>
      </c>
      <c r="G8" s="27">
        <f>F8-661</f>
        <v>14</v>
      </c>
      <c r="H8" s="28">
        <v>727</v>
      </c>
      <c r="I8" s="33">
        <v>60.48</v>
      </c>
      <c r="J8" s="33">
        <f t="shared" si="1"/>
        <v>11.1607142857143</v>
      </c>
      <c r="K8" s="30">
        <v>1</v>
      </c>
      <c r="L8" s="34">
        <v>2</v>
      </c>
      <c r="M8" s="34">
        <v>3</v>
      </c>
      <c r="N8" s="34">
        <v>1</v>
      </c>
      <c r="O8" s="34">
        <v>1</v>
      </c>
      <c r="P8" s="35">
        <v>551</v>
      </c>
      <c r="Q8" s="35">
        <v>381</v>
      </c>
      <c r="R8" s="35">
        <v>14626</v>
      </c>
      <c r="S8" s="34">
        <v>3</v>
      </c>
      <c r="T8" s="34">
        <v>4</v>
      </c>
      <c r="U8" s="34">
        <f t="shared" si="2"/>
        <v>7</v>
      </c>
    </row>
    <row r="9" s="2" customFormat="1" ht="24.95" customHeight="1" spans="1:21">
      <c r="A9" s="10" t="s">
        <v>33</v>
      </c>
      <c r="B9" s="27">
        <v>128</v>
      </c>
      <c r="C9" s="28">
        <v>48</v>
      </c>
      <c r="D9" s="27">
        <v>7</v>
      </c>
      <c r="E9" s="29">
        <f t="shared" si="0"/>
        <v>0.145833333333333</v>
      </c>
      <c r="F9" s="30">
        <v>218</v>
      </c>
      <c r="G9" s="27">
        <f>F9-226</f>
        <v>-8</v>
      </c>
      <c r="H9" s="28">
        <v>249</v>
      </c>
      <c r="I9" s="33">
        <v>39.47</v>
      </c>
      <c r="J9" s="33">
        <f t="shared" si="1"/>
        <v>5.52318216366861</v>
      </c>
      <c r="K9" s="30">
        <v>0</v>
      </c>
      <c r="L9" s="34">
        <v>5</v>
      </c>
      <c r="M9" s="34">
        <v>8</v>
      </c>
      <c r="N9" s="34">
        <v>5</v>
      </c>
      <c r="O9" s="34">
        <v>6</v>
      </c>
      <c r="P9" s="35">
        <v>171</v>
      </c>
      <c r="Q9" s="35">
        <v>102</v>
      </c>
      <c r="R9" s="35">
        <v>6920</v>
      </c>
      <c r="S9" s="34">
        <v>1</v>
      </c>
      <c r="T9" s="34">
        <v>0</v>
      </c>
      <c r="U9" s="34">
        <f t="shared" si="2"/>
        <v>1</v>
      </c>
    </row>
    <row r="10" s="2" customFormat="1" ht="24.95" customHeight="1" spans="1:21">
      <c r="A10" s="10" t="s">
        <v>34</v>
      </c>
      <c r="B10" s="27">
        <v>134</v>
      </c>
      <c r="C10" s="28">
        <v>61</v>
      </c>
      <c r="D10" s="27">
        <v>22</v>
      </c>
      <c r="E10" s="29">
        <f t="shared" si="0"/>
        <v>0.360655737704918</v>
      </c>
      <c r="F10" s="30">
        <v>413</v>
      </c>
      <c r="G10" s="27">
        <f>F10-419</f>
        <v>-6</v>
      </c>
      <c r="H10" s="28">
        <v>461</v>
      </c>
      <c r="I10" s="33">
        <v>35.04</v>
      </c>
      <c r="J10" s="33">
        <f t="shared" si="1"/>
        <v>11.7865296803653</v>
      </c>
      <c r="K10" s="30">
        <v>0</v>
      </c>
      <c r="L10" s="34">
        <v>8</v>
      </c>
      <c r="M10" s="34">
        <v>9</v>
      </c>
      <c r="N10" s="34">
        <v>1</v>
      </c>
      <c r="O10" s="34">
        <v>0</v>
      </c>
      <c r="P10" s="35">
        <v>474</v>
      </c>
      <c r="Q10" s="35">
        <v>244</v>
      </c>
      <c r="R10" s="35">
        <v>8931</v>
      </c>
      <c r="S10" s="34">
        <v>0</v>
      </c>
      <c r="T10" s="34">
        <v>0</v>
      </c>
      <c r="U10" s="34">
        <f t="shared" si="2"/>
        <v>0</v>
      </c>
    </row>
    <row r="11" s="2" customFormat="1" ht="24.95" customHeight="1" spans="1:21">
      <c r="A11" s="10" t="s">
        <v>35</v>
      </c>
      <c r="B11" s="27">
        <v>152</v>
      </c>
      <c r="C11" s="28">
        <v>61</v>
      </c>
      <c r="D11" s="27">
        <v>7</v>
      </c>
      <c r="E11" s="29">
        <f t="shared" si="0"/>
        <v>0.114754098360656</v>
      </c>
      <c r="F11" s="30">
        <v>419</v>
      </c>
      <c r="G11" s="27">
        <f>F11-428</f>
        <v>-9</v>
      </c>
      <c r="H11" s="28">
        <v>471</v>
      </c>
      <c r="I11" s="33">
        <v>30.46</v>
      </c>
      <c r="J11" s="33">
        <f t="shared" si="1"/>
        <v>13.7557452396586</v>
      </c>
      <c r="K11" s="30">
        <v>0</v>
      </c>
      <c r="L11" s="34">
        <v>5</v>
      </c>
      <c r="M11" s="34">
        <v>1</v>
      </c>
      <c r="N11" s="34">
        <v>2</v>
      </c>
      <c r="O11" s="34">
        <v>1</v>
      </c>
      <c r="P11" s="35">
        <v>123</v>
      </c>
      <c r="Q11" s="35">
        <v>56</v>
      </c>
      <c r="R11" s="35">
        <v>5647</v>
      </c>
      <c r="S11" s="34">
        <v>2</v>
      </c>
      <c r="T11" s="34">
        <v>0</v>
      </c>
      <c r="U11" s="34">
        <f t="shared" si="2"/>
        <v>2</v>
      </c>
    </row>
    <row r="12" s="3" customFormat="1" ht="24.95" customHeight="1" spans="1:21">
      <c r="A12" s="10" t="s">
        <v>36</v>
      </c>
      <c r="B12" s="27">
        <v>227</v>
      </c>
      <c r="C12" s="28">
        <v>142</v>
      </c>
      <c r="D12" s="27">
        <v>28</v>
      </c>
      <c r="E12" s="29">
        <f t="shared" si="0"/>
        <v>0.197183098591549</v>
      </c>
      <c r="F12" s="30">
        <v>745</v>
      </c>
      <c r="G12" s="31">
        <f>F12-732</f>
        <v>13</v>
      </c>
      <c r="H12" s="28">
        <v>805</v>
      </c>
      <c r="I12" s="33">
        <v>11.02</v>
      </c>
      <c r="J12" s="33">
        <f t="shared" si="1"/>
        <v>67.6043557168784</v>
      </c>
      <c r="K12" s="30">
        <v>0</v>
      </c>
      <c r="L12" s="34">
        <v>4</v>
      </c>
      <c r="M12" s="34">
        <v>6</v>
      </c>
      <c r="N12" s="34">
        <v>4</v>
      </c>
      <c r="O12" s="34">
        <v>0</v>
      </c>
      <c r="P12" s="36" t="s">
        <v>37</v>
      </c>
      <c r="Q12" s="36" t="s">
        <v>37</v>
      </c>
      <c r="R12" s="36" t="s">
        <v>37</v>
      </c>
      <c r="S12" s="34">
        <v>0</v>
      </c>
      <c r="T12" s="34">
        <v>0</v>
      </c>
      <c r="U12" s="34">
        <f t="shared" si="2"/>
        <v>0</v>
      </c>
    </row>
    <row r="13" s="2" customFormat="1" ht="24.95" customHeight="1" spans="1:21">
      <c r="A13" s="10" t="s">
        <v>38</v>
      </c>
      <c r="B13" s="32">
        <f t="shared" ref="B13:F13" si="3">B6+B7+B8+B9+B10+B11+B12</f>
        <v>1995</v>
      </c>
      <c r="C13" s="28">
        <f>SUM(C6:C12)</f>
        <v>856</v>
      </c>
      <c r="D13" s="27">
        <f t="shared" si="3"/>
        <v>236</v>
      </c>
      <c r="E13" s="29">
        <f t="shared" si="0"/>
        <v>0.275700934579439</v>
      </c>
      <c r="F13" s="27">
        <f t="shared" si="3"/>
        <v>4437</v>
      </c>
      <c r="G13" s="27">
        <f t="shared" ref="G13:N13" si="4">SUM(G6:G12)</f>
        <v>68</v>
      </c>
      <c r="H13" s="28">
        <v>4806</v>
      </c>
      <c r="I13" s="33">
        <f t="shared" si="4"/>
        <v>380.5</v>
      </c>
      <c r="J13" s="33">
        <f t="shared" si="1"/>
        <v>11.6609724047306</v>
      </c>
      <c r="K13" s="27">
        <f>K6+K7+K8+K9+K10+K11+K12</f>
        <v>4</v>
      </c>
      <c r="L13" s="34">
        <f t="shared" si="4"/>
        <v>41</v>
      </c>
      <c r="M13" s="34">
        <f t="shared" si="4"/>
        <v>62</v>
      </c>
      <c r="N13" s="34">
        <f t="shared" si="4"/>
        <v>14</v>
      </c>
      <c r="O13" s="34">
        <f>O6+O7+O8+O9+O10+O11+O12</f>
        <v>10</v>
      </c>
      <c r="P13" s="36">
        <v>3234</v>
      </c>
      <c r="Q13" s="36">
        <v>2200</v>
      </c>
      <c r="R13" s="36">
        <v>77632</v>
      </c>
      <c r="S13" s="34">
        <f t="shared" ref="S13:U13" si="5">SUM(S6:S12)</f>
        <v>15</v>
      </c>
      <c r="T13" s="34">
        <f t="shared" si="5"/>
        <v>19</v>
      </c>
      <c r="U13" s="34">
        <f t="shared" si="5"/>
        <v>34</v>
      </c>
    </row>
    <row r="14" s="2" customFormat="1" ht="60" customHeight="1" spans="1:21">
      <c r="A14" s="10" t="s">
        <v>45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22"/>
      <c r="M14" s="23"/>
      <c r="N14" s="23"/>
      <c r="O14" s="24"/>
      <c r="P14" s="25" t="s">
        <v>40</v>
      </c>
      <c r="Q14" s="25"/>
      <c r="R14" s="25"/>
      <c r="S14" s="22"/>
      <c r="T14" s="23"/>
      <c r="U14" s="24"/>
    </row>
    <row r="15" s="4" customFormat="1" spans="3:13">
      <c r="C15" s="5"/>
      <c r="F15" s="5"/>
      <c r="H15" s="5"/>
      <c r="I15" s="5"/>
      <c r="J15" s="5"/>
      <c r="K15" s="26"/>
      <c r="L15" s="1"/>
      <c r="M15" s="6"/>
    </row>
    <row r="16" s="4" customFormat="1" spans="3:13">
      <c r="C16" s="5"/>
      <c r="F16" s="5"/>
      <c r="H16" s="5"/>
      <c r="I16" s="5"/>
      <c r="J16" s="5"/>
      <c r="K16" s="1"/>
      <c r="L16" s="1"/>
      <c r="M16" s="6"/>
    </row>
    <row r="19" s="4" customFormat="1" spans="3:13">
      <c r="C19" s="5"/>
      <c r="D19" s="1" t="s">
        <v>41</v>
      </c>
      <c r="E19" s="1"/>
      <c r="F19" s="16"/>
      <c r="G19" s="1"/>
      <c r="H19" s="16"/>
      <c r="I19" s="16"/>
      <c r="J19" s="16"/>
      <c r="K19" s="1"/>
      <c r="M19" s="6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9"/>
  <sheetViews>
    <sheetView tabSelected="1" topLeftCell="A2" workbookViewId="0">
      <selection activeCell="V6" sqref="V6"/>
    </sheetView>
  </sheetViews>
  <sheetFormatPr defaultColWidth="9" defaultRowHeight="15.6"/>
  <cols>
    <col min="1" max="1" width="8.25" style="4" customWidth="1"/>
    <col min="2" max="2" width="7.125" style="4" customWidth="1"/>
    <col min="3" max="3" width="7.125" style="5" customWidth="1"/>
    <col min="4" max="5" width="7.125" style="4" customWidth="1"/>
    <col min="6" max="6" width="7.125" style="5" customWidth="1"/>
    <col min="7" max="7" width="7.125" style="4" customWidth="1"/>
    <col min="8" max="10" width="7.125" style="5" customWidth="1"/>
    <col min="11" max="12" width="7.125" style="4" customWidth="1"/>
    <col min="13" max="13" width="7.125" style="6" customWidth="1"/>
    <col min="14" max="15" width="7.125" style="4" customWidth="1"/>
    <col min="16" max="21" width="7.375" style="4" customWidth="1"/>
    <col min="22" max="16384" width="9" style="4"/>
  </cols>
  <sheetData>
    <row r="2" s="1" customFormat="1" ht="50.1" customHeight="1" spans="1:21">
      <c r="A2" s="7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45" customHeight="1" spans="1:21">
      <c r="A3" s="8" t="s">
        <v>1</v>
      </c>
      <c r="B3" s="9" t="s">
        <v>2</v>
      </c>
      <c r="C3" s="9"/>
      <c r="D3" s="9"/>
      <c r="E3" s="9"/>
      <c r="F3" s="9" t="s">
        <v>3</v>
      </c>
      <c r="G3" s="9"/>
      <c r="H3" s="9"/>
      <c r="I3" s="9"/>
      <c r="J3" s="9"/>
      <c r="K3" s="17" t="s">
        <v>4</v>
      </c>
      <c r="L3" s="9" t="s">
        <v>5</v>
      </c>
      <c r="M3" s="9"/>
      <c r="N3" s="9"/>
      <c r="O3" s="9"/>
      <c r="P3" s="9" t="s">
        <v>47</v>
      </c>
      <c r="Q3" s="9"/>
      <c r="R3" s="9"/>
      <c r="S3" s="9" t="s">
        <v>7</v>
      </c>
      <c r="T3" s="9"/>
      <c r="U3" s="9"/>
    </row>
    <row r="4" s="2" customFormat="1" ht="50.1" customHeight="1" spans="1:21">
      <c r="A4" s="8"/>
      <c r="B4" s="9" t="s">
        <v>8</v>
      </c>
      <c r="C4" s="9" t="s">
        <v>9</v>
      </c>
      <c r="D4" s="9"/>
      <c r="E4" s="9"/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17" t="s">
        <v>15</v>
      </c>
      <c r="L4" s="9" t="s">
        <v>48</v>
      </c>
      <c r="M4" s="9" t="s">
        <v>49</v>
      </c>
      <c r="N4" s="9" t="s">
        <v>18</v>
      </c>
      <c r="O4" s="9"/>
      <c r="P4" s="9" t="s">
        <v>19</v>
      </c>
      <c r="Q4" s="9" t="s">
        <v>20</v>
      </c>
      <c r="R4" s="9" t="s">
        <v>21</v>
      </c>
      <c r="S4" s="9" t="s">
        <v>22</v>
      </c>
      <c r="T4" s="9" t="s">
        <v>23</v>
      </c>
      <c r="U4" s="9" t="s">
        <v>24</v>
      </c>
    </row>
    <row r="5" s="2" customFormat="1" ht="50.1" customHeight="1" spans="1:21">
      <c r="A5" s="8"/>
      <c r="B5" s="9"/>
      <c r="C5" s="9" t="s">
        <v>25</v>
      </c>
      <c r="D5" s="9" t="s">
        <v>26</v>
      </c>
      <c r="E5" s="9" t="s">
        <v>27</v>
      </c>
      <c r="F5" s="9"/>
      <c r="G5" s="9"/>
      <c r="H5" s="9"/>
      <c r="I5" s="9"/>
      <c r="J5" s="9"/>
      <c r="K5" s="17"/>
      <c r="L5" s="9"/>
      <c r="M5" s="9"/>
      <c r="N5" s="9" t="s">
        <v>28</v>
      </c>
      <c r="O5" s="9" t="s">
        <v>29</v>
      </c>
      <c r="P5" s="9"/>
      <c r="Q5" s="9"/>
      <c r="R5" s="9"/>
      <c r="S5" s="9"/>
      <c r="T5" s="9"/>
      <c r="U5" s="9"/>
    </row>
    <row r="6" s="2" customFormat="1" ht="24.95" customHeight="1" spans="1:21">
      <c r="A6" s="10" t="s">
        <v>30</v>
      </c>
      <c r="B6" s="11">
        <v>902</v>
      </c>
      <c r="C6" s="12">
        <v>308</v>
      </c>
      <c r="D6" s="11">
        <v>108</v>
      </c>
      <c r="E6" s="13">
        <f t="shared" ref="E6:E13" si="0">D6/C6</f>
        <v>0.350649350649351</v>
      </c>
      <c r="F6" s="8">
        <v>1236</v>
      </c>
      <c r="G6" s="11">
        <f>F6-1151</f>
        <v>85</v>
      </c>
      <c r="H6" s="12">
        <v>1266</v>
      </c>
      <c r="I6" s="18">
        <v>154.58</v>
      </c>
      <c r="J6" s="18">
        <f t="shared" ref="J6:J13" si="1">F6/I6</f>
        <v>7.99585974899728</v>
      </c>
      <c r="K6" s="8">
        <v>3</v>
      </c>
      <c r="L6" s="19">
        <v>19</v>
      </c>
      <c r="M6" s="19">
        <v>40</v>
      </c>
      <c r="N6" s="19">
        <v>1</v>
      </c>
      <c r="O6" s="19">
        <v>2</v>
      </c>
      <c r="P6" s="20">
        <v>2613</v>
      </c>
      <c r="Q6" s="20">
        <v>1684</v>
      </c>
      <c r="R6" s="20">
        <v>29856</v>
      </c>
      <c r="S6" s="19">
        <v>8</v>
      </c>
      <c r="T6" s="19">
        <v>10</v>
      </c>
      <c r="U6" s="19">
        <f t="shared" ref="U6:U12" si="2">SUM(S6:T6)</f>
        <v>18</v>
      </c>
    </row>
    <row r="7" s="3" customFormat="1" ht="24.95" customHeight="1" spans="1:21">
      <c r="A7" s="10" t="s">
        <v>31</v>
      </c>
      <c r="B7" s="11">
        <v>282</v>
      </c>
      <c r="C7" s="12">
        <v>106</v>
      </c>
      <c r="D7" s="11">
        <v>34</v>
      </c>
      <c r="E7" s="13">
        <f t="shared" si="0"/>
        <v>0.320754716981132</v>
      </c>
      <c r="F7" s="8">
        <v>726</v>
      </c>
      <c r="G7" s="14">
        <f>F7-752</f>
        <v>-26</v>
      </c>
      <c r="H7" s="12">
        <v>827</v>
      </c>
      <c r="I7" s="18">
        <v>49.45</v>
      </c>
      <c r="J7" s="18">
        <f t="shared" si="1"/>
        <v>14.6814964610718</v>
      </c>
      <c r="K7" s="8">
        <v>0</v>
      </c>
      <c r="L7" s="19">
        <v>1</v>
      </c>
      <c r="M7" s="19">
        <v>1</v>
      </c>
      <c r="N7" s="19">
        <v>0</v>
      </c>
      <c r="O7" s="19">
        <v>1</v>
      </c>
      <c r="P7" s="20">
        <v>829</v>
      </c>
      <c r="Q7" s="20">
        <v>672</v>
      </c>
      <c r="R7" s="20">
        <v>7007</v>
      </c>
      <c r="S7" s="19">
        <v>2</v>
      </c>
      <c r="T7" s="19">
        <v>5</v>
      </c>
      <c r="U7" s="19">
        <f t="shared" si="2"/>
        <v>7</v>
      </c>
    </row>
    <row r="8" s="2" customFormat="1" ht="24.95" customHeight="1" spans="1:21">
      <c r="A8" s="10" t="s">
        <v>32</v>
      </c>
      <c r="B8" s="11">
        <v>343</v>
      </c>
      <c r="C8" s="12">
        <v>130</v>
      </c>
      <c r="D8" s="11">
        <v>39</v>
      </c>
      <c r="E8" s="13">
        <f t="shared" si="0"/>
        <v>0.3</v>
      </c>
      <c r="F8" s="8">
        <v>662</v>
      </c>
      <c r="G8" s="11">
        <f>F8-661</f>
        <v>1</v>
      </c>
      <c r="H8" s="12">
        <v>727</v>
      </c>
      <c r="I8" s="18">
        <v>60.48</v>
      </c>
      <c r="J8" s="18">
        <f t="shared" si="1"/>
        <v>10.9457671957672</v>
      </c>
      <c r="K8" s="8">
        <v>1</v>
      </c>
      <c r="L8" s="19">
        <v>3</v>
      </c>
      <c r="M8" s="19">
        <v>3</v>
      </c>
      <c r="N8" s="19">
        <v>1</v>
      </c>
      <c r="O8" s="19">
        <v>1</v>
      </c>
      <c r="P8" s="20">
        <v>1137</v>
      </c>
      <c r="Q8" s="20">
        <v>698</v>
      </c>
      <c r="R8" s="20">
        <v>14853</v>
      </c>
      <c r="S8" s="19">
        <v>5</v>
      </c>
      <c r="T8" s="19">
        <v>4</v>
      </c>
      <c r="U8" s="19">
        <f t="shared" si="2"/>
        <v>9</v>
      </c>
    </row>
    <row r="9" s="2" customFormat="1" ht="24.95" customHeight="1" spans="1:21">
      <c r="A9" s="10" t="s">
        <v>33</v>
      </c>
      <c r="B9" s="11">
        <v>145</v>
      </c>
      <c r="C9" s="12">
        <v>48</v>
      </c>
      <c r="D9" s="11">
        <v>7</v>
      </c>
      <c r="E9" s="13">
        <f t="shared" si="0"/>
        <v>0.145833333333333</v>
      </c>
      <c r="F9" s="8">
        <v>218</v>
      </c>
      <c r="G9" s="11">
        <f>F9-226</f>
        <v>-8</v>
      </c>
      <c r="H9" s="12">
        <v>249</v>
      </c>
      <c r="I9" s="18">
        <v>39.47</v>
      </c>
      <c r="J9" s="18">
        <f t="shared" si="1"/>
        <v>5.52318216366861</v>
      </c>
      <c r="K9" s="8">
        <v>0</v>
      </c>
      <c r="L9" s="19">
        <v>5</v>
      </c>
      <c r="M9" s="19">
        <v>8</v>
      </c>
      <c r="N9" s="19">
        <v>5</v>
      </c>
      <c r="O9" s="19">
        <v>6</v>
      </c>
      <c r="P9" s="20">
        <v>383</v>
      </c>
      <c r="Q9" s="20">
        <v>227</v>
      </c>
      <c r="R9" s="20">
        <v>6905</v>
      </c>
      <c r="S9" s="19">
        <v>1</v>
      </c>
      <c r="T9" s="19">
        <v>0</v>
      </c>
      <c r="U9" s="19">
        <f t="shared" si="2"/>
        <v>1</v>
      </c>
    </row>
    <row r="10" s="2" customFormat="1" ht="24.95" customHeight="1" spans="1:21">
      <c r="A10" s="10" t="s">
        <v>34</v>
      </c>
      <c r="B10" s="11">
        <v>151</v>
      </c>
      <c r="C10" s="12">
        <v>61</v>
      </c>
      <c r="D10" s="11">
        <v>26</v>
      </c>
      <c r="E10" s="13">
        <f t="shared" si="0"/>
        <v>0.426229508196721</v>
      </c>
      <c r="F10" s="8">
        <v>404</v>
      </c>
      <c r="G10" s="11">
        <f>F10-419</f>
        <v>-15</v>
      </c>
      <c r="H10" s="12">
        <v>461</v>
      </c>
      <c r="I10" s="18">
        <v>35.04</v>
      </c>
      <c r="J10" s="18">
        <f t="shared" si="1"/>
        <v>11.5296803652968</v>
      </c>
      <c r="K10" s="8">
        <v>0</v>
      </c>
      <c r="L10" s="19">
        <v>9</v>
      </c>
      <c r="M10" s="19">
        <v>9</v>
      </c>
      <c r="N10" s="19">
        <v>1</v>
      </c>
      <c r="O10" s="19">
        <v>0</v>
      </c>
      <c r="P10" s="20">
        <v>824</v>
      </c>
      <c r="Q10" s="20">
        <v>591</v>
      </c>
      <c r="R10" s="20">
        <v>9197</v>
      </c>
      <c r="S10" s="19">
        <v>0</v>
      </c>
      <c r="T10" s="19">
        <v>0</v>
      </c>
      <c r="U10" s="19">
        <f t="shared" si="2"/>
        <v>0</v>
      </c>
    </row>
    <row r="11" s="2" customFormat="1" ht="24.95" customHeight="1" spans="1:21">
      <c r="A11" s="10" t="s">
        <v>35</v>
      </c>
      <c r="B11" s="11">
        <v>172</v>
      </c>
      <c r="C11" s="12">
        <v>61</v>
      </c>
      <c r="D11" s="11">
        <v>9</v>
      </c>
      <c r="E11" s="13">
        <f t="shared" si="0"/>
        <v>0.147540983606557</v>
      </c>
      <c r="F11" s="8">
        <v>417</v>
      </c>
      <c r="G11" s="11">
        <f>F11-428</f>
        <v>-11</v>
      </c>
      <c r="H11" s="12">
        <v>471</v>
      </c>
      <c r="I11" s="18">
        <v>30.46</v>
      </c>
      <c r="J11" s="18">
        <f t="shared" si="1"/>
        <v>13.6900853578464</v>
      </c>
      <c r="K11" s="8">
        <v>0</v>
      </c>
      <c r="L11" s="19">
        <v>6</v>
      </c>
      <c r="M11" s="19">
        <v>2</v>
      </c>
      <c r="N11" s="19">
        <v>3</v>
      </c>
      <c r="O11" s="19">
        <v>1</v>
      </c>
      <c r="P11" s="20">
        <v>326</v>
      </c>
      <c r="Q11" s="20">
        <v>263</v>
      </c>
      <c r="R11" s="20">
        <v>5825</v>
      </c>
      <c r="S11" s="19">
        <v>2</v>
      </c>
      <c r="T11" s="19">
        <v>0</v>
      </c>
      <c r="U11" s="19">
        <f t="shared" si="2"/>
        <v>2</v>
      </c>
    </row>
    <row r="12" s="3" customFormat="1" ht="24.95" customHeight="1" spans="1:21">
      <c r="A12" s="10" t="s">
        <v>36</v>
      </c>
      <c r="B12" s="11">
        <v>267</v>
      </c>
      <c r="C12" s="12">
        <v>142</v>
      </c>
      <c r="D12" s="11">
        <v>31</v>
      </c>
      <c r="E12" s="13">
        <f t="shared" si="0"/>
        <v>0.21830985915493</v>
      </c>
      <c r="F12" s="8">
        <v>756</v>
      </c>
      <c r="G12" s="14">
        <f>F12-732</f>
        <v>24</v>
      </c>
      <c r="H12" s="12">
        <v>805</v>
      </c>
      <c r="I12" s="18">
        <v>11.02</v>
      </c>
      <c r="J12" s="18">
        <f t="shared" si="1"/>
        <v>68.6025408348457</v>
      </c>
      <c r="K12" s="8">
        <v>0</v>
      </c>
      <c r="L12" s="19">
        <v>5</v>
      </c>
      <c r="M12" s="19">
        <v>8</v>
      </c>
      <c r="N12" s="19">
        <v>5</v>
      </c>
      <c r="O12" s="19">
        <v>0</v>
      </c>
      <c r="P12" s="21" t="s">
        <v>37</v>
      </c>
      <c r="Q12" s="21" t="s">
        <v>37</v>
      </c>
      <c r="R12" s="21" t="s">
        <v>37</v>
      </c>
      <c r="S12" s="19">
        <v>0</v>
      </c>
      <c r="T12" s="19">
        <v>0</v>
      </c>
      <c r="U12" s="19">
        <f t="shared" si="2"/>
        <v>0</v>
      </c>
    </row>
    <row r="13" s="2" customFormat="1" ht="24.95" customHeight="1" spans="1:21">
      <c r="A13" s="10" t="s">
        <v>38</v>
      </c>
      <c r="B13" s="15">
        <f t="shared" ref="B13:F13" si="3">B6+B7+B8+B9+B10+B11+B12</f>
        <v>2262</v>
      </c>
      <c r="C13" s="12">
        <f>SUM(C6:C12)</f>
        <v>856</v>
      </c>
      <c r="D13" s="11">
        <f t="shared" si="3"/>
        <v>254</v>
      </c>
      <c r="E13" s="13">
        <f t="shared" si="0"/>
        <v>0.296728971962617</v>
      </c>
      <c r="F13" s="11">
        <f t="shared" si="3"/>
        <v>4419</v>
      </c>
      <c r="G13" s="11">
        <f t="shared" ref="G13:N13" si="4">SUM(G6:G12)</f>
        <v>50</v>
      </c>
      <c r="H13" s="12">
        <v>4806</v>
      </c>
      <c r="I13" s="18">
        <f t="shared" si="4"/>
        <v>380.5</v>
      </c>
      <c r="J13" s="18">
        <f t="shared" si="1"/>
        <v>11.6136662286465</v>
      </c>
      <c r="K13" s="11">
        <f>K6+K7+K8+K9+K10+K11+K12</f>
        <v>4</v>
      </c>
      <c r="L13" s="19">
        <f t="shared" si="4"/>
        <v>48</v>
      </c>
      <c r="M13" s="19">
        <f t="shared" si="4"/>
        <v>71</v>
      </c>
      <c r="N13" s="19">
        <f t="shared" si="4"/>
        <v>16</v>
      </c>
      <c r="O13" s="19">
        <f>O6+O7+O8+O9+O10+O11+O12</f>
        <v>11</v>
      </c>
      <c r="P13" s="21">
        <v>6772</v>
      </c>
      <c r="Q13" s="21">
        <v>4458</v>
      </c>
      <c r="R13" s="21">
        <v>79469</v>
      </c>
      <c r="S13" s="19">
        <f t="shared" ref="S13:U13" si="5">SUM(S6:S12)</f>
        <v>18</v>
      </c>
      <c r="T13" s="19">
        <f t="shared" si="5"/>
        <v>19</v>
      </c>
      <c r="U13" s="19">
        <f t="shared" si="5"/>
        <v>37</v>
      </c>
    </row>
    <row r="14" s="2" customFormat="1" ht="60" customHeight="1" spans="1:21">
      <c r="A14" s="11" t="s">
        <v>50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22"/>
      <c r="M14" s="23"/>
      <c r="N14" s="23"/>
      <c r="O14" s="24"/>
      <c r="P14" s="25" t="s">
        <v>51</v>
      </c>
      <c r="Q14" s="25"/>
      <c r="R14" s="25"/>
      <c r="S14" s="22"/>
      <c r="T14" s="23"/>
      <c r="U14" s="24"/>
    </row>
    <row r="15" s="4" customFormat="1" spans="3:13">
      <c r="C15" s="5"/>
      <c r="F15" s="5"/>
      <c r="H15" s="5"/>
      <c r="I15" s="5"/>
      <c r="J15" s="5"/>
      <c r="K15" s="26"/>
      <c r="L15" s="1"/>
      <c r="M15" s="6"/>
    </row>
    <row r="16" s="4" customFormat="1" spans="3:13">
      <c r="C16" s="5"/>
      <c r="F16" s="5"/>
      <c r="H16" s="5"/>
      <c r="I16" s="5"/>
      <c r="J16" s="5"/>
      <c r="K16" s="1"/>
      <c r="L16" s="1"/>
      <c r="M16" s="6"/>
    </row>
    <row r="19" s="4" customFormat="1" spans="3:13">
      <c r="C19" s="5"/>
      <c r="D19" s="1" t="s">
        <v>41</v>
      </c>
      <c r="E19" s="1"/>
      <c r="F19" s="16"/>
      <c r="G19" s="1"/>
      <c r="H19" s="16"/>
      <c r="I19" s="16"/>
      <c r="J19" s="16"/>
      <c r="K19" s="1"/>
      <c r="M19" s="6"/>
    </row>
  </sheetData>
  <mergeCells count="28">
    <mergeCell ref="A2:U2"/>
    <mergeCell ref="B3:E3"/>
    <mergeCell ref="F3:J3"/>
    <mergeCell ref="L3:O3"/>
    <mergeCell ref="P3:R3"/>
    <mergeCell ref="S3:U3"/>
    <mergeCell ref="C4:E4"/>
    <mergeCell ref="N4:O4"/>
    <mergeCell ref="A14:K14"/>
    <mergeCell ref="L14:O14"/>
    <mergeCell ref="P14:R14"/>
    <mergeCell ref="S14:U14"/>
    <mergeCell ref="A3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  <mergeCell ref="S4:S5"/>
    <mergeCell ref="T4:T5"/>
    <mergeCell ref="U4:U5"/>
  </mergeCells>
  <printOptions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3月</vt:lpstr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WPS_1701309698</cp:lastModifiedBy>
  <cp:revision>1</cp:revision>
  <dcterms:created xsi:type="dcterms:W3CDTF">2015-05-30T08:34:00Z</dcterms:created>
  <cp:lastPrinted>2021-08-13T01:49:00Z</cp:lastPrinted>
  <dcterms:modified xsi:type="dcterms:W3CDTF">2025-07-25T01:53:00Z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188A153DE94B4A88A507C18B97BBE75D_13</vt:lpwstr>
  </property>
</Properties>
</file>