
<file path=[Content_Types].xml><?xml version="1.0" encoding="utf-8"?>
<Types xmlns="http://schemas.openxmlformats.org/package/2006/content-types">
  <Default Extension="vml" ContentType="application/vnd.openxmlformats-officedocument.vmlDrawing"/>
  <Default Extension="xlsx" ContentType="application/vnd.openxmlformats-officedocument.spreadsheetml.sheet"/>
  <Default Extension="emf" ContentType="image/x-e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8615" activeTab="9"/>
  </bookViews>
  <sheets>
    <sheet name="1月" sheetId="13" r:id="rId1"/>
    <sheet name="2月" sheetId="14" r:id="rId2"/>
    <sheet name="3月" sheetId="3" r:id="rId3"/>
    <sheet name="4月" sheetId="2" r:id="rId4"/>
    <sheet name="5月" sheetId="6" r:id="rId5"/>
    <sheet name="6月" sheetId="15" r:id="rId6"/>
    <sheet name="7月" sheetId="16" r:id="rId7"/>
    <sheet name="8月" sheetId="17" r:id="rId8"/>
    <sheet name="9月" sheetId="18" r:id="rId9"/>
    <sheet name="10月" sheetId="19" r:id="rId10"/>
  </sheets>
  <externalReferences>
    <externalReference r:id="rId11"/>
  </externalReferences>
  <definedNames>
    <definedName name="_xlnm.Print_Area" localSheetId="3">'4月'!$A$2:$U$14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<sst xmlns="http://schemas.openxmlformats.org/spreadsheetml/2006/main" count="396" uniqueCount="81">
  <si>
    <t>枣庄市2025年1月各区（市）知识产权主要统计数据情况表</t>
  </si>
  <si>
    <t>区（市）</t>
  </si>
  <si>
    <t>专利授权量</t>
  </si>
  <si>
    <t>有效发明专利</t>
  </si>
  <si>
    <t>PCT
国际专利</t>
  </si>
  <si>
    <t>专利质押登记（件）</t>
  </si>
  <si>
    <t>行政区域商标统计（2024年）</t>
  </si>
  <si>
    <t>商标业务枣庄受理窗口受理量统计</t>
  </si>
  <si>
    <t>授权总量 （件）</t>
  </si>
  <si>
    <t>其中：发明专利授权量</t>
  </si>
  <si>
    <t>累计总量（件）</t>
  </si>
  <si>
    <t>比去年底净增长（件）</t>
  </si>
  <si>
    <t>年指导目标（件）</t>
  </si>
  <si>
    <t>人口（万人）</t>
  </si>
  <si>
    <t>万人比（件）</t>
  </si>
  <si>
    <t>申请量
（件）</t>
  </si>
  <si>
    <t>2025年1月（件）</t>
  </si>
  <si>
    <t>2024年1月（件）</t>
  </si>
  <si>
    <t>济南专利代办处枣庄工作站专利质押登记办理量</t>
  </si>
  <si>
    <t>商标
申请</t>
  </si>
  <si>
    <t>注册
件数</t>
  </si>
  <si>
    <t>有效
注册量</t>
  </si>
  <si>
    <t>注册
申请</t>
  </si>
  <si>
    <t>后续申请</t>
  </si>
  <si>
    <t>申请总量</t>
  </si>
  <si>
    <t>指导目标（件）</t>
  </si>
  <si>
    <t>授权量 （件）</t>
  </si>
  <si>
    <t>完成目标 （%）</t>
  </si>
  <si>
    <t>登记</t>
  </si>
  <si>
    <t>注销</t>
  </si>
  <si>
    <t>滕州市</t>
  </si>
  <si>
    <t>薛城区</t>
  </si>
  <si>
    <t>市中区</t>
  </si>
  <si>
    <t>山亭区</t>
  </si>
  <si>
    <t>峄城区</t>
  </si>
  <si>
    <t>台儿庄区</t>
  </si>
  <si>
    <t>高新区</t>
  </si>
  <si>
    <t>/</t>
  </si>
  <si>
    <t>全市合计</t>
  </si>
  <si>
    <t>2025年1月，全省专利授权量19544件，发明专利授权量4380件，全省PCT国际专利申请90件。
截至2025年1月底，全省发明专利拥有量290024件，每万人口发明专利拥有量达到 28.65 件。</t>
  </si>
  <si>
    <t>说明：申请件数、注册件数指2023.12.16-2024.12.15的商标统计情况，其他指截至2024.12.15的统计情况。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</si>
  <si>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                                             </t>
    </r>
  </si>
  <si>
    <t>枣庄市2025年1-2月各区（市）知识产权主要统计数据情况表</t>
  </si>
  <si>
    <t>行政区域商标统计
（2024年）</t>
  </si>
  <si>
    <t>2025年1-2月（件）</t>
  </si>
  <si>
    <t>2024年1-2月（件）</t>
  </si>
  <si>
    <t>2025年1-2月，全省专利授权量37299件，发明专利授权量8926件，全省PCT国际专利申请185件。
截至2025年2月底，全省发明专利拥有量293724件，每万人口发明专利拥有量达到 29.02 件。</t>
  </si>
  <si>
    <t>枣庄市2025年1-4月各区（市）知识产权主要统计数据情况表</t>
  </si>
  <si>
    <t>行政区域商标统计
（2025年一季度）</t>
  </si>
  <si>
    <t>2025年1-4月（件）</t>
  </si>
  <si>
    <t>2024年1-4月（件）</t>
  </si>
  <si>
    <r>
      <rPr>
        <sz val="10"/>
        <rFont val="微软雅黑"/>
        <charset val="134"/>
      </rPr>
      <t>2025年</t>
    </r>
    <r>
      <rPr>
        <sz val="10"/>
        <color rgb="FFFF0000"/>
        <rFont val="微软雅黑"/>
        <charset val="134"/>
      </rPr>
      <t>1-4</t>
    </r>
    <r>
      <rPr>
        <sz val="10"/>
        <rFont val="微软雅黑"/>
        <charset val="134"/>
      </rPr>
      <t xml:space="preserve">月，全省专利授权量  </t>
    </r>
    <r>
      <rPr>
        <sz val="10"/>
        <color rgb="FFFF0000"/>
        <rFont val="微软雅黑"/>
        <charset val="134"/>
      </rPr>
      <t>73787</t>
    </r>
    <r>
      <rPr>
        <sz val="10"/>
        <rFont val="微软雅黑"/>
        <charset val="134"/>
      </rPr>
      <t xml:space="preserve"> 件，发明专利授权量  </t>
    </r>
    <r>
      <rPr>
        <sz val="10"/>
        <color rgb="FFFF0000"/>
        <rFont val="微软雅黑"/>
        <charset val="134"/>
      </rPr>
      <t>17373</t>
    </r>
    <r>
      <rPr>
        <sz val="10"/>
        <rFont val="微软雅黑"/>
        <charset val="134"/>
      </rPr>
      <t xml:space="preserve"> 件，全省PCT国际专利申请 </t>
    </r>
    <r>
      <rPr>
        <sz val="10"/>
        <color rgb="FFFF0000"/>
        <rFont val="微软雅黑"/>
        <charset val="134"/>
      </rPr>
      <t>484</t>
    </r>
    <r>
      <rPr>
        <sz val="10"/>
        <rFont val="微软雅黑"/>
        <charset val="134"/>
      </rPr>
      <t>件。
截至2025年</t>
    </r>
    <r>
      <rPr>
        <sz val="10"/>
        <color rgb="FFFF0000"/>
        <rFont val="微软雅黑"/>
        <charset val="134"/>
      </rPr>
      <t>4</t>
    </r>
    <r>
      <rPr>
        <sz val="10"/>
        <rFont val="微软雅黑"/>
        <charset val="134"/>
      </rPr>
      <t xml:space="preserve">月底，全省发明专利拥有量 </t>
    </r>
    <r>
      <rPr>
        <sz val="10"/>
        <color rgb="FFFF0000"/>
        <rFont val="微软雅黑"/>
        <charset val="134"/>
      </rPr>
      <t>299469</t>
    </r>
    <r>
      <rPr>
        <sz val="10"/>
        <rFont val="微软雅黑"/>
        <charset val="134"/>
      </rPr>
      <t xml:space="preserve">件，每万人口发明专利拥有量达到 </t>
    </r>
    <r>
      <rPr>
        <sz val="10"/>
        <color rgb="FFFF0000"/>
        <rFont val="微软雅黑"/>
        <charset val="134"/>
      </rPr>
      <t>29.58</t>
    </r>
    <r>
      <rPr>
        <sz val="10"/>
        <rFont val="微软雅黑"/>
        <charset val="134"/>
      </rPr>
      <t xml:space="preserve"> 件。</t>
    </r>
  </si>
  <si>
    <t>说明：申请件数、注册件数指2024.12.16-2025.3.15的商标统计情况，其他指截至2025.3.15的统计情况。</t>
  </si>
  <si>
    <t>枣庄市2025年1-5月各区（市）知识产权主要统计数据情况表</t>
  </si>
  <si>
    <t>2025年1-5月（件）</t>
  </si>
  <si>
    <t>2024年1-5月（件）</t>
  </si>
  <si>
    <r>
      <rPr>
        <sz val="10"/>
        <rFont val="微软雅黑"/>
        <charset val="134"/>
      </rPr>
      <t>2025年</t>
    </r>
    <r>
      <rPr>
        <sz val="10"/>
        <color rgb="FFFF0000"/>
        <rFont val="微软雅黑"/>
        <charset val="134"/>
      </rPr>
      <t>1-5</t>
    </r>
    <r>
      <rPr>
        <sz val="10"/>
        <rFont val="微软雅黑"/>
        <charset val="134"/>
      </rPr>
      <t xml:space="preserve">月，全省专利授权量  </t>
    </r>
    <r>
      <rPr>
        <sz val="10"/>
        <color rgb="FFFF0000"/>
        <rFont val="微软雅黑"/>
        <charset val="134"/>
      </rPr>
      <t>88767</t>
    </r>
    <r>
      <rPr>
        <sz val="10"/>
        <rFont val="微软雅黑"/>
        <charset val="134"/>
      </rPr>
      <t xml:space="preserve"> 件，发明专利授权量  </t>
    </r>
    <r>
      <rPr>
        <sz val="10"/>
        <color rgb="FFFF0000"/>
        <rFont val="微软雅黑"/>
        <charset val="134"/>
      </rPr>
      <t>21057</t>
    </r>
    <r>
      <rPr>
        <sz val="10"/>
        <rFont val="微软雅黑"/>
        <charset val="134"/>
      </rPr>
      <t xml:space="preserve"> 件，全省PCT国际专利申请 </t>
    </r>
    <r>
      <rPr>
        <sz val="10"/>
        <color rgb="FFFF0000"/>
        <rFont val="微软雅黑"/>
        <charset val="134"/>
      </rPr>
      <t>624</t>
    </r>
    <r>
      <rPr>
        <sz val="10"/>
        <rFont val="微软雅黑"/>
        <charset val="134"/>
      </rPr>
      <t xml:space="preserve">件。
截至2025年5月底，全省发明专利拥有量 </t>
    </r>
    <r>
      <rPr>
        <sz val="10"/>
        <color rgb="FFFF0000"/>
        <rFont val="微软雅黑"/>
        <charset val="134"/>
      </rPr>
      <t>302003</t>
    </r>
    <r>
      <rPr>
        <sz val="10"/>
        <rFont val="微软雅黑"/>
        <charset val="134"/>
      </rPr>
      <t xml:space="preserve">件，每万人口发明专利拥有量达到 </t>
    </r>
    <r>
      <rPr>
        <sz val="10"/>
        <color rgb="FFFF0000"/>
        <rFont val="微软雅黑"/>
        <charset val="134"/>
      </rPr>
      <t>29.83</t>
    </r>
    <r>
      <rPr>
        <sz val="10"/>
        <rFont val="微软雅黑"/>
        <charset val="134"/>
      </rPr>
      <t xml:space="preserve"> 件。</t>
    </r>
  </si>
  <si>
    <t>枣庄市2025年1-6月各区（市）知识产权主要统计数据情况表</t>
  </si>
  <si>
    <t>行政区域商标统计
（2025年二季度）</t>
  </si>
  <si>
    <t>2025年1-6月（件）</t>
  </si>
  <si>
    <t>2024年1-6月（件）</t>
  </si>
  <si>
    <t>2025年1-6月，全省专利授权量  103227件，发明专利授权量  24760 件，全省PCT国际专利申请 826件.
截至2025年6月底，全省发明专利拥有量 304461件，每万人口发明专利拥有量达到 30.08件。</t>
  </si>
  <si>
    <t>说明：申请件数、注册件数指2024.12.16-2025.6.15的商标统计情况，其他指截至2025.6.15的统计情况。</t>
  </si>
  <si>
    <t>枣庄市2025年1-7月各区（市）知识产权主要统计数据情况表</t>
  </si>
  <si>
    <t>2025年1-7月（件）</t>
  </si>
  <si>
    <t>2024年1-7月（件）</t>
  </si>
  <si>
    <t>2025年1-7月，全省专利授权量  120032件，发明专利授权量  29517 件，全省PCT国际专利申请 945件.
截至2025年7月底，全省发明专利拥有量 307731件，每万人口发明专利拥有量达到 30.4件。</t>
  </si>
  <si>
    <t>枣庄市2025年1-8月各区（市）知识产权主要统计数据情况表</t>
  </si>
  <si>
    <t>2025年1-8月（件）</t>
  </si>
  <si>
    <t>2024年1-8月（件）</t>
  </si>
  <si>
    <t>2025年1-8月，全省专利授权量 137130件，发明专利授权量  35050件，全省PCT国际专利申请 1069件.
截至2025年8月底，全省发明专利拥有量 311947件，每万人口发明专利拥有量达到 30.82件。</t>
  </si>
  <si>
    <t>枣庄市2025年1-9月各区（市）知识产权主要统计数据情况表</t>
  </si>
  <si>
    <t>行政区域商标统计
（2025年三季度）</t>
  </si>
  <si>
    <t>2025年1-9月（件）</t>
  </si>
  <si>
    <t>2024年1-9月（件）</t>
  </si>
  <si>
    <t>2025年1-9月，全省专利授权量 155138件，发明专利授权量 41354件，全省PCT国际专利申请 1228件.
截至2025年9月底，全省发明专利拥有量 316828件，每万人口发明专利拥有量达到 31.3件。</t>
  </si>
  <si>
    <t>说明：申请件数、注册件数指2024.12.16-2025.9.15的商标统计情况，其他指截至2025.9.15的统计情况。</t>
  </si>
  <si>
    <t>枣庄市2025年1-10月各区（市）知识产权主要统计数据情况表</t>
  </si>
  <si>
    <t>2025年1-10月（件）</t>
  </si>
  <si>
    <t>2024年1-10月（件）</t>
  </si>
  <si>
    <t>2025年1-10月，全省专利授权量 170329件，发明专利授权量 46675件，全省PCT国际专利申请 1388件.
截至2025年10月底，全省发明专利拥有量 320545件，每万人口发明专利拥有量达到 31.67件。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</si>
</sst>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%"/>
    <numFmt numFmtId="178" formatCode="0.00_ "/>
  </numFmts>
  <fonts count="32">
    <font>
      <sz val="12"/>
      <name val="宋体"/>
      <charset val="134"/>
    </font>
    <font>
      <sz val="10"/>
      <name val="微软雅黑"/>
      <charset val="134"/>
    </font>
    <font>
      <sz val="10"/>
      <color rgb="FFC00000"/>
      <name val="微软雅黑"/>
      <charset val="134"/>
    </font>
    <font>
      <sz val="12"/>
      <color rgb="FFFF0000"/>
      <name val="宋体"/>
      <charset val="134"/>
    </font>
    <font>
      <sz val="26"/>
      <color indexed="8"/>
      <name val="方正小标宋简体"/>
      <charset val="134"/>
    </font>
    <font>
      <sz val="10"/>
      <color theme="1"/>
      <name val="微软雅黑"/>
      <charset val="134"/>
    </font>
    <font>
      <sz val="9"/>
      <name val="微软雅黑"/>
      <charset val="134"/>
    </font>
    <font>
      <sz val="9"/>
      <color theme="1"/>
      <name val="微软雅黑"/>
      <charset val="134"/>
    </font>
    <font>
      <sz val="10"/>
      <color rgb="FFFF0000"/>
      <name val="微软雅黑"/>
      <charset val="134"/>
    </font>
    <font>
      <sz val="12"/>
      <color indexed="8"/>
      <name val="宋体"/>
      <charset val="134"/>
    </font>
    <font>
      <sz val="9"/>
      <color rgb="FFFF0000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2" borderId="6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9" applyNumberFormat="0" applyAlignment="0" applyProtection="0">
      <alignment vertical="center"/>
    </xf>
    <xf numFmtId="0" fontId="21" fillId="4" borderId="10" applyNumberFormat="0" applyAlignment="0" applyProtection="0">
      <alignment vertical="center"/>
    </xf>
    <xf numFmtId="0" fontId="22" fillId="4" borderId="9" applyNumberFormat="0" applyAlignment="0" applyProtection="0">
      <alignment vertical="center"/>
    </xf>
    <xf numFmtId="0" fontId="23" fillId="5" borderId="11" applyNumberFormat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1" fillId="0" borderId="0">
      <alignment vertical="center"/>
    </xf>
    <xf numFmtId="0" fontId="0" fillId="0" borderId="0">
      <alignment vertical="center"/>
    </xf>
  </cellStyleXfs>
  <cellXfs count="61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top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49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177" fontId="1" fillId="0" borderId="1" xfId="49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78" fontId="1" fillId="0" borderId="1" xfId="0" applyNumberFormat="1" applyFont="1" applyFill="1" applyBorder="1" applyAlignment="1">
      <alignment horizontal="center" vertical="center"/>
    </xf>
    <xf numFmtId="0" fontId="6" fillId="0" borderId="1" xfId="5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0" fontId="1" fillId="0" borderId="1" xfId="49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vertical="center"/>
    </xf>
    <xf numFmtId="0" fontId="7" fillId="0" borderId="1" xfId="0" applyFont="1" applyFill="1" applyBorder="1" applyAlignment="1">
      <alignment horizontal="center" vertical="center"/>
    </xf>
    <xf numFmtId="0" fontId="1" fillId="0" borderId="1" xfId="49" applyFont="1" applyFill="1" applyBorder="1" applyAlignment="1">
      <alignment horizontal="center" vertical="center"/>
    </xf>
    <xf numFmtId="0" fontId="5" fillId="0" borderId="1" xfId="49" applyFont="1" applyFill="1" applyBorder="1" applyAlignment="1">
      <alignment horizontal="left" vertical="center" wrapText="1"/>
    </xf>
    <xf numFmtId="0" fontId="6" fillId="0" borderId="2" xfId="49" applyFont="1" applyFill="1" applyBorder="1" applyAlignment="1">
      <alignment horizontal="center" vertical="center" wrapText="1"/>
    </xf>
    <xf numFmtId="0" fontId="6" fillId="0" borderId="3" xfId="49" applyFont="1" applyFill="1" applyBorder="1" applyAlignment="1">
      <alignment horizontal="center" vertical="center" wrapText="1"/>
    </xf>
    <xf numFmtId="0" fontId="6" fillId="0" borderId="4" xfId="49" applyFont="1" applyFill="1" applyBorder="1" applyAlignment="1">
      <alignment horizontal="center" vertical="center" wrapText="1"/>
    </xf>
    <xf numFmtId="0" fontId="7" fillId="0" borderId="1" xfId="49" applyFont="1" applyFill="1" applyBorder="1" applyAlignment="1">
      <alignment horizontal="center" vertical="center" wrapText="1"/>
    </xf>
    <xf numFmtId="0" fontId="9" fillId="0" borderId="0" xfId="49" applyFont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49" applyFont="1" applyFill="1" applyBorder="1" applyAlignment="1">
      <alignment horizontal="center" vertical="center" wrapText="1"/>
    </xf>
    <xf numFmtId="0" fontId="8" fillId="0" borderId="1" xfId="49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177" fontId="5" fillId="0" borderId="1" xfId="49" applyNumberFormat="1" applyFont="1" applyFill="1" applyBorder="1" applyAlignment="1">
      <alignment horizontal="center" vertical="center" wrapText="1"/>
    </xf>
    <xf numFmtId="178" fontId="5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10" fillId="0" borderId="1" xfId="50" applyFont="1" applyFill="1" applyBorder="1" applyAlignment="1">
      <alignment horizontal="center" vertical="center"/>
    </xf>
    <xf numFmtId="0" fontId="8" fillId="0" borderId="1" xfId="49" applyNumberFormat="1" applyFont="1" applyFill="1" applyBorder="1" applyAlignment="1">
      <alignment horizontal="center" vertical="center" wrapText="1"/>
    </xf>
    <xf numFmtId="0" fontId="8" fillId="0" borderId="1" xfId="49" applyFont="1" applyFill="1" applyBorder="1" applyAlignment="1">
      <alignment horizontal="center" vertical="center"/>
    </xf>
    <xf numFmtId="0" fontId="5" fillId="0" borderId="1" xfId="49" applyFont="1" applyFill="1" applyBorder="1" applyAlignment="1">
      <alignment horizontal="center" vertical="center" wrapText="1"/>
    </xf>
    <xf numFmtId="0" fontId="7" fillId="0" borderId="1" xfId="50" applyFont="1" applyFill="1" applyBorder="1" applyAlignment="1">
      <alignment horizontal="center" vertical="center"/>
    </xf>
    <xf numFmtId="0" fontId="5" fillId="0" borderId="1" xfId="49" applyNumberFormat="1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0" fontId="1" fillId="0" borderId="0" xfId="0" applyFont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Border="1" applyAlignment="1">
      <alignment horizontal="center" vertical="top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0" xfId="0" applyFont="1" applyBorder="1">
      <alignment vertical="center"/>
    </xf>
    <xf numFmtId="0" fontId="3" fillId="0" borderId="0" xfId="0" applyFont="1" applyBorder="1">
      <alignment vertical="center"/>
    </xf>
    <xf numFmtId="0" fontId="0" fillId="0" borderId="0" xfId="0" applyFont="1">
      <alignment vertical="center"/>
    </xf>
    <xf numFmtId="0" fontId="4" fillId="0" borderId="5" xfId="0" applyFont="1" applyBorder="1" applyAlignment="1">
      <alignment horizontal="center" vertical="top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2" xfId="50"/>
  </cellStyles>
  <tableStyles count="0" defaultTableStyle="TableStyleMedium2" defaultPivotStyle="PivotStyleLight16"/>
  <colors>
    <mruColors>
      <color rgb="00C00000"/>
      <color rgb="00FFFF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tyles" Target="styles.xml"/><Relationship Id="rId13" Type="http://schemas.openxmlformats.org/officeDocument/2006/relationships/sharedStrings" Target="sharedStrings.xml"/><Relationship Id="rId12" Type="http://schemas.openxmlformats.org/officeDocument/2006/relationships/theme" Target="theme/theme1.xml"/><Relationship Id="rId11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635</xdr:colOff>
          <xdr:row>0</xdr:row>
          <xdr:rowOff>635</xdr:rowOff>
        </xdr:from>
        <xdr:to>
          <xdr:col>17</xdr:col>
          <xdr:colOff>220980</xdr:colOff>
          <xdr:row>37</xdr:row>
          <xdr:rowOff>17145</xdr:rowOff>
        </xdr:to>
        <xdr:sp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635" y="635"/>
              <a:ext cx="11619865" cy="734695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media\user\&#31995;&#32479;\&#39759;&#25104;&#24314;1\&#35268;&#21010;&#31185;\&#35268;&#21010;&#21457;&#23637;\&#36164;&#21161;&#19982;&#32479;&#35745;\&#19987;&#21033;&#36164;&#21161;&#21450;&#32479;&#35745;\&#20840;&#24066;&#19987;&#21033;&#30003;&#35831;&#25480;&#26435;&#20449;&#24687;\2025\7\2024&#24180;1-12&#26376;&#21508;&#21306;&#65288;&#24066;&#65289;&#30693;&#35782;&#20135;&#26435;&#20027;&#35201;&#32479;&#35745;&#25968;&#25454;&#24773;&#20917;&#34920;&#65288;&#20462;&#27491;&#21518;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>
        <row r="5">
          <cell r="F5">
            <v>1151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4" Type="http://schemas.openxmlformats.org/officeDocument/2006/relationships/image" Target="../media/image1.emf"/><Relationship Id="rId3" Type="http://schemas.openxmlformats.org/officeDocument/2006/relationships/package" Target="../embeddings/Workbook1.xlsx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8"/>
  <sheetViews>
    <sheetView workbookViewId="0">
      <selection activeCell="A1" sqref="$A1:$XFD1048576"/>
    </sheetView>
  </sheetViews>
  <sheetFormatPr defaultColWidth="9" defaultRowHeight="15.6"/>
  <cols>
    <col min="1" max="2" width="7.125" customWidth="1"/>
    <col min="3" max="3" width="7.125" style="48" customWidth="1"/>
    <col min="4" max="5" width="7.125" customWidth="1"/>
    <col min="6" max="6" width="7.125" style="48" customWidth="1"/>
    <col min="7" max="7" width="7.125" customWidth="1"/>
    <col min="8" max="10" width="7.125" style="48" customWidth="1"/>
    <col min="11" max="12" width="7.125" customWidth="1"/>
    <col min="13" max="13" width="7.125" style="49" customWidth="1"/>
    <col min="14" max="15" width="7.125" customWidth="1"/>
    <col min="16" max="21" width="7.375" customWidth="1"/>
  </cols>
  <sheetData>
    <row r="1" ht="50.1" customHeight="1" spans="1:21">
      <c r="A1" s="57" t="s">
        <v>0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</row>
    <row r="2" s="45" customFormat="1" ht="45.95" customHeight="1" spans="1:21">
      <c r="A2" s="51" t="s">
        <v>1</v>
      </c>
      <c r="B2" s="52" t="s">
        <v>2</v>
      </c>
      <c r="C2" s="52"/>
      <c r="D2" s="52"/>
      <c r="E2" s="52"/>
      <c r="F2" s="52" t="s">
        <v>3</v>
      </c>
      <c r="G2" s="52"/>
      <c r="H2" s="52"/>
      <c r="I2" s="52"/>
      <c r="J2" s="52"/>
      <c r="K2" s="53" t="s">
        <v>4</v>
      </c>
      <c r="L2" s="58" t="s">
        <v>5</v>
      </c>
      <c r="M2" s="59"/>
      <c r="N2" s="59"/>
      <c r="O2" s="60"/>
      <c r="P2" s="58" t="s">
        <v>6</v>
      </c>
      <c r="Q2" s="59"/>
      <c r="R2" s="60"/>
      <c r="S2" s="58" t="s">
        <v>7</v>
      </c>
      <c r="T2" s="59"/>
      <c r="U2" s="60"/>
    </row>
    <row r="3" s="45" customFormat="1" ht="48.75" customHeight="1" spans="1:21">
      <c r="A3" s="51"/>
      <c r="B3" s="52" t="s">
        <v>8</v>
      </c>
      <c r="C3" s="52" t="s">
        <v>9</v>
      </c>
      <c r="D3" s="52"/>
      <c r="E3" s="52"/>
      <c r="F3" s="52" t="s">
        <v>10</v>
      </c>
      <c r="G3" s="52" t="s">
        <v>11</v>
      </c>
      <c r="H3" s="52" t="s">
        <v>12</v>
      </c>
      <c r="I3" s="52" t="s">
        <v>13</v>
      </c>
      <c r="J3" s="52" t="s">
        <v>14</v>
      </c>
      <c r="K3" s="53" t="s">
        <v>15</v>
      </c>
      <c r="L3" s="9" t="s">
        <v>16</v>
      </c>
      <c r="M3" s="9" t="s">
        <v>17</v>
      </c>
      <c r="N3" s="58" t="s">
        <v>18</v>
      </c>
      <c r="O3" s="60"/>
      <c r="P3" s="9" t="s">
        <v>19</v>
      </c>
      <c r="Q3" s="9" t="s">
        <v>20</v>
      </c>
      <c r="R3" s="9" t="s">
        <v>21</v>
      </c>
      <c r="S3" s="9" t="s">
        <v>22</v>
      </c>
      <c r="T3" s="9" t="s">
        <v>23</v>
      </c>
      <c r="U3" s="9" t="s">
        <v>24</v>
      </c>
    </row>
    <row r="4" s="45" customFormat="1" ht="35.25" customHeight="1" spans="1:21">
      <c r="A4" s="51"/>
      <c r="B4" s="52"/>
      <c r="C4" s="52" t="s">
        <v>25</v>
      </c>
      <c r="D4" s="52" t="s">
        <v>26</v>
      </c>
      <c r="E4" s="52" t="s">
        <v>27</v>
      </c>
      <c r="F4" s="52"/>
      <c r="G4" s="52"/>
      <c r="H4" s="52"/>
      <c r="I4" s="52"/>
      <c r="J4" s="52"/>
      <c r="K4" s="53"/>
      <c r="L4" s="9"/>
      <c r="M4" s="9"/>
      <c r="N4" s="9" t="s">
        <v>28</v>
      </c>
      <c r="O4" s="9" t="s">
        <v>29</v>
      </c>
      <c r="P4" s="9"/>
      <c r="Q4" s="9"/>
      <c r="R4" s="9"/>
      <c r="S4" s="9"/>
      <c r="T4" s="9"/>
      <c r="U4" s="9"/>
    </row>
    <row r="5" s="46" customFormat="1" ht="24.75" customHeight="1" spans="1:21">
      <c r="A5" s="11" t="s">
        <v>30</v>
      </c>
      <c r="B5" s="11">
        <v>167</v>
      </c>
      <c r="C5" s="12">
        <v>308</v>
      </c>
      <c r="D5" s="11">
        <v>29</v>
      </c>
      <c r="E5" s="13">
        <f t="shared" ref="E5:E12" si="0">D5/C5</f>
        <v>0.0941558441558442</v>
      </c>
      <c r="F5" s="14">
        <v>1186</v>
      </c>
      <c r="G5" s="11">
        <v>35</v>
      </c>
      <c r="H5" s="12">
        <v>1266</v>
      </c>
      <c r="I5" s="15">
        <v>155.32</v>
      </c>
      <c r="J5" s="15">
        <f t="shared" ref="J5:J12" si="1">F5/I5</f>
        <v>7.63584857069276</v>
      </c>
      <c r="K5" s="14">
        <v>0</v>
      </c>
      <c r="L5" s="16">
        <v>1</v>
      </c>
      <c r="M5" s="16">
        <v>8</v>
      </c>
      <c r="N5" s="16">
        <v>0</v>
      </c>
      <c r="O5" s="16">
        <v>1</v>
      </c>
      <c r="P5" s="29">
        <v>5453</v>
      </c>
      <c r="Q5" s="29">
        <v>3485</v>
      </c>
      <c r="R5" s="29">
        <v>28471</v>
      </c>
      <c r="S5" s="16">
        <v>0</v>
      </c>
      <c r="T5" s="16">
        <v>0</v>
      </c>
      <c r="U5" s="16">
        <v>0</v>
      </c>
    </row>
    <row r="6" s="47" customFormat="1" ht="24.75" customHeight="1" spans="1:21">
      <c r="A6" s="11" t="s">
        <v>31</v>
      </c>
      <c r="B6" s="11">
        <v>64</v>
      </c>
      <c r="C6" s="12">
        <v>106</v>
      </c>
      <c r="D6" s="11">
        <v>3</v>
      </c>
      <c r="E6" s="13">
        <f t="shared" si="0"/>
        <v>0.0283018867924528</v>
      </c>
      <c r="F6" s="14">
        <v>761</v>
      </c>
      <c r="G6" s="18">
        <v>9</v>
      </c>
      <c r="H6" s="12">
        <v>827</v>
      </c>
      <c r="I6" s="15">
        <v>49.22</v>
      </c>
      <c r="J6" s="15">
        <f t="shared" si="1"/>
        <v>15.4611946363267</v>
      </c>
      <c r="K6" s="14">
        <v>0</v>
      </c>
      <c r="L6" s="16">
        <v>1</v>
      </c>
      <c r="M6" s="16">
        <v>0</v>
      </c>
      <c r="N6" s="16">
        <v>0</v>
      </c>
      <c r="O6" s="16">
        <v>0</v>
      </c>
      <c r="P6" s="29">
        <v>1672</v>
      </c>
      <c r="Q6" s="29">
        <v>929</v>
      </c>
      <c r="R6" s="29">
        <v>6405</v>
      </c>
      <c r="S6" s="16">
        <v>1</v>
      </c>
      <c r="T6" s="16">
        <v>0</v>
      </c>
      <c r="U6" s="16">
        <v>1</v>
      </c>
    </row>
    <row r="7" s="46" customFormat="1" ht="24.75" customHeight="1" spans="1:21">
      <c r="A7" s="11" t="s">
        <v>32</v>
      </c>
      <c r="B7" s="11">
        <v>95</v>
      </c>
      <c r="C7" s="12">
        <v>130</v>
      </c>
      <c r="D7" s="11">
        <v>13</v>
      </c>
      <c r="E7" s="13">
        <f t="shared" si="0"/>
        <v>0.1</v>
      </c>
      <c r="F7" s="14">
        <v>665</v>
      </c>
      <c r="G7" s="11">
        <v>4</v>
      </c>
      <c r="H7" s="12">
        <v>727</v>
      </c>
      <c r="I7" s="15">
        <v>61.3</v>
      </c>
      <c r="J7" s="15">
        <f t="shared" si="1"/>
        <v>10.8482871125612</v>
      </c>
      <c r="K7" s="14">
        <v>0</v>
      </c>
      <c r="L7" s="16">
        <v>2</v>
      </c>
      <c r="M7" s="16">
        <v>0</v>
      </c>
      <c r="N7" s="16">
        <v>1</v>
      </c>
      <c r="O7" s="16">
        <v>1</v>
      </c>
      <c r="P7" s="29">
        <v>2130</v>
      </c>
      <c r="Q7" s="29">
        <v>1380</v>
      </c>
      <c r="R7" s="29">
        <v>14470</v>
      </c>
      <c r="S7" s="16">
        <v>0</v>
      </c>
      <c r="T7" s="16">
        <v>0</v>
      </c>
      <c r="U7" s="16">
        <v>0</v>
      </c>
    </row>
    <row r="8" s="46" customFormat="1" ht="24.75" customHeight="1" spans="1:21">
      <c r="A8" s="11" t="s">
        <v>33</v>
      </c>
      <c r="B8" s="11">
        <v>37</v>
      </c>
      <c r="C8" s="12">
        <v>48</v>
      </c>
      <c r="D8" s="11">
        <v>3</v>
      </c>
      <c r="E8" s="13">
        <f t="shared" si="0"/>
        <v>0.0625</v>
      </c>
      <c r="F8" s="14">
        <v>229</v>
      </c>
      <c r="G8" s="11">
        <v>3</v>
      </c>
      <c r="H8" s="12">
        <v>249</v>
      </c>
      <c r="I8" s="15">
        <v>39.98</v>
      </c>
      <c r="J8" s="15">
        <f t="shared" si="1"/>
        <v>5.72786393196598</v>
      </c>
      <c r="K8" s="14">
        <v>0</v>
      </c>
      <c r="L8" s="16">
        <v>3</v>
      </c>
      <c r="M8" s="16">
        <v>3</v>
      </c>
      <c r="N8" s="16">
        <v>3</v>
      </c>
      <c r="O8" s="16">
        <v>4</v>
      </c>
      <c r="P8" s="29">
        <v>814</v>
      </c>
      <c r="Q8" s="29">
        <v>617</v>
      </c>
      <c r="R8" s="29">
        <v>6853</v>
      </c>
      <c r="S8" s="16">
        <v>0</v>
      </c>
      <c r="T8" s="16">
        <v>0</v>
      </c>
      <c r="U8" s="16">
        <v>0</v>
      </c>
    </row>
    <row r="9" s="46" customFormat="1" ht="24.75" customHeight="1" spans="1:21">
      <c r="A9" s="11" t="s">
        <v>34</v>
      </c>
      <c r="B9" s="11">
        <v>35</v>
      </c>
      <c r="C9" s="12">
        <v>61</v>
      </c>
      <c r="D9" s="11">
        <v>3</v>
      </c>
      <c r="E9" s="13">
        <f t="shared" si="0"/>
        <v>0.0491803278688525</v>
      </c>
      <c r="F9" s="14">
        <v>411</v>
      </c>
      <c r="G9" s="11">
        <v>-8</v>
      </c>
      <c r="H9" s="12">
        <v>461</v>
      </c>
      <c r="I9" s="15">
        <v>36.25</v>
      </c>
      <c r="J9" s="15">
        <f t="shared" si="1"/>
        <v>11.3379310344828</v>
      </c>
      <c r="K9" s="14">
        <v>0</v>
      </c>
      <c r="L9" s="16">
        <v>3</v>
      </c>
      <c r="M9" s="16">
        <v>3</v>
      </c>
      <c r="N9" s="16">
        <v>0</v>
      </c>
      <c r="O9" s="16">
        <v>0</v>
      </c>
      <c r="P9" s="29">
        <v>1666</v>
      </c>
      <c r="Q9" s="29">
        <v>1318</v>
      </c>
      <c r="R9" s="29">
        <v>8803</v>
      </c>
      <c r="S9" s="16">
        <v>0</v>
      </c>
      <c r="T9" s="16">
        <v>0</v>
      </c>
      <c r="U9" s="16">
        <v>0</v>
      </c>
    </row>
    <row r="10" s="46" customFormat="1" ht="24.75" customHeight="1" spans="1:21">
      <c r="A10" s="11" t="s">
        <v>35</v>
      </c>
      <c r="B10" s="11">
        <v>39</v>
      </c>
      <c r="C10" s="12">
        <v>61</v>
      </c>
      <c r="D10" s="11">
        <v>1</v>
      </c>
      <c r="E10" s="13">
        <f t="shared" si="0"/>
        <v>0.0163934426229508</v>
      </c>
      <c r="F10" s="14">
        <v>428</v>
      </c>
      <c r="G10" s="11">
        <v>0</v>
      </c>
      <c r="H10" s="12">
        <v>471</v>
      </c>
      <c r="I10" s="15">
        <v>30.69</v>
      </c>
      <c r="J10" s="15">
        <f t="shared" si="1"/>
        <v>13.9459107201043</v>
      </c>
      <c r="K10" s="14">
        <v>0</v>
      </c>
      <c r="L10" s="16">
        <v>2</v>
      </c>
      <c r="M10" s="16">
        <v>0</v>
      </c>
      <c r="N10" s="16">
        <v>2</v>
      </c>
      <c r="O10" s="16">
        <v>1</v>
      </c>
      <c r="P10" s="29">
        <v>692</v>
      </c>
      <c r="Q10" s="29">
        <v>403</v>
      </c>
      <c r="R10" s="29">
        <v>5648</v>
      </c>
      <c r="S10" s="16">
        <v>0</v>
      </c>
      <c r="T10" s="16">
        <v>0</v>
      </c>
      <c r="U10" s="16">
        <v>0</v>
      </c>
    </row>
    <row r="11" s="47" customFormat="1" ht="24.75" customHeight="1" spans="1:21">
      <c r="A11" s="11" t="s">
        <v>36</v>
      </c>
      <c r="B11" s="11">
        <v>65</v>
      </c>
      <c r="C11" s="12">
        <v>142</v>
      </c>
      <c r="D11" s="11">
        <v>4</v>
      </c>
      <c r="E11" s="13">
        <f t="shared" si="0"/>
        <v>0.028169014084507</v>
      </c>
      <c r="F11" s="14">
        <v>725</v>
      </c>
      <c r="G11" s="18">
        <v>-7</v>
      </c>
      <c r="H11" s="12">
        <v>805</v>
      </c>
      <c r="I11" s="15">
        <v>10.8</v>
      </c>
      <c r="J11" s="15">
        <f t="shared" si="1"/>
        <v>67.1296296296296</v>
      </c>
      <c r="K11" s="14">
        <v>0</v>
      </c>
      <c r="L11" s="16">
        <v>0</v>
      </c>
      <c r="M11" s="16">
        <v>1</v>
      </c>
      <c r="N11" s="16">
        <v>0</v>
      </c>
      <c r="O11" s="16">
        <v>0</v>
      </c>
      <c r="P11" s="30" t="s">
        <v>37</v>
      </c>
      <c r="Q11" s="30" t="s">
        <v>37</v>
      </c>
      <c r="R11" s="30" t="s">
        <v>37</v>
      </c>
      <c r="S11" s="16">
        <v>0</v>
      </c>
      <c r="T11" s="16">
        <v>0</v>
      </c>
      <c r="U11" s="16">
        <v>0</v>
      </c>
    </row>
    <row r="12" s="46" customFormat="1" ht="30" customHeight="1" spans="1:21">
      <c r="A12" s="11" t="s">
        <v>38</v>
      </c>
      <c r="B12" s="21">
        <f t="shared" ref="B12:F12" si="2">SUM(B5:B11)</f>
        <v>502</v>
      </c>
      <c r="C12" s="12">
        <f t="shared" si="2"/>
        <v>856</v>
      </c>
      <c r="D12" s="11">
        <f t="shared" si="2"/>
        <v>56</v>
      </c>
      <c r="E12" s="13">
        <f t="shared" si="0"/>
        <v>0.0654205607476635</v>
      </c>
      <c r="F12" s="11">
        <f t="shared" si="2"/>
        <v>4405</v>
      </c>
      <c r="G12" s="11">
        <v>36</v>
      </c>
      <c r="H12" s="12">
        <v>4806</v>
      </c>
      <c r="I12" s="15">
        <v>382.97</v>
      </c>
      <c r="J12" s="15">
        <f t="shared" si="1"/>
        <v>11.5022064391467</v>
      </c>
      <c r="K12" s="11">
        <f t="shared" ref="K12:O12" si="3">SUM(K5:K11)</f>
        <v>0</v>
      </c>
      <c r="L12" s="16">
        <f t="shared" si="3"/>
        <v>12</v>
      </c>
      <c r="M12" s="16">
        <f t="shared" si="3"/>
        <v>15</v>
      </c>
      <c r="N12" s="16">
        <f t="shared" si="3"/>
        <v>6</v>
      </c>
      <c r="O12" s="16">
        <f t="shared" si="3"/>
        <v>7</v>
      </c>
      <c r="P12" s="30">
        <v>13567</v>
      </c>
      <c r="Q12" s="30">
        <v>8969</v>
      </c>
      <c r="R12" s="30">
        <v>75991</v>
      </c>
      <c r="S12" s="16">
        <f>SUM(S5:S11)</f>
        <v>1</v>
      </c>
      <c r="T12" s="16">
        <v>0</v>
      </c>
      <c r="U12" s="16">
        <v>1</v>
      </c>
    </row>
    <row r="13" s="46" customFormat="1" ht="60" customHeight="1" spans="1:21">
      <c r="A13" s="11" t="s">
        <v>39</v>
      </c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23"/>
      <c r="M13" s="24"/>
      <c r="N13" s="24"/>
      <c r="O13" s="25"/>
      <c r="P13" s="31" t="s">
        <v>40</v>
      </c>
      <c r="Q13" s="31"/>
      <c r="R13" s="31"/>
      <c r="S13" s="23"/>
      <c r="T13" s="24"/>
      <c r="U13" s="25"/>
    </row>
    <row r="14" customFormat="1" spans="1:21">
      <c r="C14" s="48"/>
      <c r="F14" s="48"/>
      <c r="H14" s="48"/>
      <c r="I14" s="48"/>
      <c r="J14" s="48"/>
      <c r="K14" s="27"/>
      <c r="L14" s="44"/>
      <c r="M14" s="49"/>
    </row>
    <row r="15" customFormat="1" spans="1:21">
      <c r="C15" s="48"/>
      <c r="F15" s="48"/>
      <c r="H15" s="48"/>
      <c r="I15" s="48"/>
      <c r="J15" s="48"/>
      <c r="K15" s="44"/>
      <c r="L15" s="44"/>
      <c r="M15" s="49"/>
    </row>
    <row r="18" customFormat="1" spans="3:13">
      <c r="C18" s="48"/>
      <c r="D18" s="56" t="s">
        <v>41</v>
      </c>
      <c r="F18" s="48"/>
      <c r="H18" s="48"/>
      <c r="I18" s="48"/>
      <c r="J18" s="48"/>
      <c r="M18" s="49"/>
    </row>
  </sheetData>
  <mergeCells count="28">
    <mergeCell ref="A1:U1"/>
    <mergeCell ref="B2:E2"/>
    <mergeCell ref="F2:J2"/>
    <mergeCell ref="L2:O2"/>
    <mergeCell ref="P2:R2"/>
    <mergeCell ref="S2:U2"/>
    <mergeCell ref="C3:E3"/>
    <mergeCell ref="N3:O3"/>
    <mergeCell ref="A13:K13"/>
    <mergeCell ref="L13:O13"/>
    <mergeCell ref="P13:R13"/>
    <mergeCell ref="S13:U13"/>
    <mergeCell ref="A2:A4"/>
    <mergeCell ref="B3:B4"/>
    <mergeCell ref="F3:F4"/>
    <mergeCell ref="G3:G4"/>
    <mergeCell ref="H3:H4"/>
    <mergeCell ref="I3:I4"/>
    <mergeCell ref="J3:J4"/>
    <mergeCell ref="K3:K4"/>
    <mergeCell ref="L3:L4"/>
    <mergeCell ref="M3:M4"/>
    <mergeCell ref="P3:P4"/>
    <mergeCell ref="Q3:Q4"/>
    <mergeCell ref="R3:R4"/>
    <mergeCell ref="S3:S4"/>
    <mergeCell ref="T3:T4"/>
    <mergeCell ref="U3:U4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Y19"/>
  <sheetViews>
    <sheetView tabSelected="1" workbookViewId="0">
      <selection activeCell="V4" sqref="V4"/>
    </sheetView>
  </sheetViews>
  <sheetFormatPr defaultColWidth="9" defaultRowHeight="15.6"/>
  <cols>
    <col min="1" max="1" width="8.25" style="4" customWidth="1"/>
    <col min="2" max="2" width="7.125" style="4" customWidth="1"/>
    <col min="3" max="3" width="7.125" style="5" customWidth="1"/>
    <col min="4" max="5" width="7.125" style="4" customWidth="1"/>
    <col min="6" max="6" width="7.125" style="5" customWidth="1"/>
    <col min="7" max="7" width="7.125" style="4" customWidth="1"/>
    <col min="8" max="10" width="7.125" style="5" customWidth="1"/>
    <col min="11" max="12" width="7.125" style="4" customWidth="1"/>
    <col min="13" max="13" width="7.125" style="6" customWidth="1"/>
    <col min="14" max="15" width="7.125" style="4" customWidth="1"/>
    <col min="16" max="21" width="7.375" style="4" customWidth="1"/>
    <col min="22" max="16384" width="9" style="4"/>
  </cols>
  <sheetData>
    <row r="2" s="1" customFormat="1" ht="50.1" customHeight="1" spans="1:25">
      <c r="A2" s="7" t="s">
        <v>77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</row>
    <row r="3" s="2" customFormat="1" ht="45" customHeight="1" spans="1:25">
      <c r="A3" s="8" t="s">
        <v>1</v>
      </c>
      <c r="B3" s="9" t="s">
        <v>2</v>
      </c>
      <c r="C3" s="9"/>
      <c r="D3" s="9"/>
      <c r="E3" s="9"/>
      <c r="F3" s="9" t="s">
        <v>3</v>
      </c>
      <c r="G3" s="9"/>
      <c r="H3" s="9"/>
      <c r="I3" s="9"/>
      <c r="J3" s="9"/>
      <c r="K3" s="10" t="s">
        <v>4</v>
      </c>
      <c r="L3" s="9" t="s">
        <v>5</v>
      </c>
      <c r="M3" s="9"/>
      <c r="N3" s="9"/>
      <c r="O3" s="9"/>
      <c r="P3" s="9" t="s">
        <v>72</v>
      </c>
      <c r="Q3" s="9"/>
      <c r="R3" s="9"/>
      <c r="S3" s="9" t="s">
        <v>7</v>
      </c>
      <c r="T3" s="9"/>
      <c r="U3" s="9"/>
    </row>
    <row r="4" s="2" customFormat="1" ht="50.1" customHeight="1" spans="1:25">
      <c r="A4" s="8"/>
      <c r="B4" s="9" t="s">
        <v>8</v>
      </c>
      <c r="C4" s="9" t="s">
        <v>9</v>
      </c>
      <c r="D4" s="9"/>
      <c r="E4" s="9"/>
      <c r="F4" s="9" t="s">
        <v>10</v>
      </c>
      <c r="G4" s="9" t="s">
        <v>11</v>
      </c>
      <c r="H4" s="9" t="s">
        <v>12</v>
      </c>
      <c r="I4" s="9" t="s">
        <v>13</v>
      </c>
      <c r="J4" s="9" t="s">
        <v>14</v>
      </c>
      <c r="K4" s="10" t="s">
        <v>15</v>
      </c>
      <c r="L4" s="9" t="s">
        <v>78</v>
      </c>
      <c r="M4" s="9" t="s">
        <v>79</v>
      </c>
      <c r="N4" s="9" t="s">
        <v>18</v>
      </c>
      <c r="O4" s="9"/>
      <c r="P4" s="9" t="s">
        <v>19</v>
      </c>
      <c r="Q4" s="9" t="s">
        <v>20</v>
      </c>
      <c r="R4" s="9" t="s">
        <v>21</v>
      </c>
      <c r="S4" s="9" t="s">
        <v>22</v>
      </c>
      <c r="T4" s="9" t="s">
        <v>23</v>
      </c>
      <c r="U4" s="9" t="s">
        <v>24</v>
      </c>
    </row>
    <row r="5" s="2" customFormat="1" ht="50.1" customHeight="1" spans="1:25">
      <c r="A5" s="8"/>
      <c r="B5" s="9"/>
      <c r="C5" s="9" t="s">
        <v>25</v>
      </c>
      <c r="D5" s="9" t="s">
        <v>26</v>
      </c>
      <c r="E5" s="9" t="s">
        <v>27</v>
      </c>
      <c r="F5" s="9"/>
      <c r="G5" s="9"/>
      <c r="H5" s="9"/>
      <c r="I5" s="9"/>
      <c r="J5" s="9"/>
      <c r="K5" s="10"/>
      <c r="L5" s="9"/>
      <c r="M5" s="9"/>
      <c r="N5" s="9" t="s">
        <v>28</v>
      </c>
      <c r="O5" s="9" t="s">
        <v>29</v>
      </c>
      <c r="P5" s="9"/>
      <c r="Q5" s="9"/>
      <c r="R5" s="9"/>
      <c r="S5" s="9"/>
      <c r="T5" s="9"/>
      <c r="U5" s="9"/>
    </row>
    <row r="6" s="2" customFormat="1" ht="24.95" customHeight="1" spans="1:25">
      <c r="A6" s="11" t="s">
        <v>30</v>
      </c>
      <c r="B6" s="11">
        <v>1415</v>
      </c>
      <c r="C6" s="12">
        <v>308</v>
      </c>
      <c r="D6" s="11">
        <v>183</v>
      </c>
      <c r="E6" s="13">
        <f t="shared" ref="E6:E13" si="0">D6/C6</f>
        <v>0.594155844155844</v>
      </c>
      <c r="F6" s="14">
        <v>1291</v>
      </c>
      <c r="G6" s="11">
        <f>F6-1151</f>
        <v>140</v>
      </c>
      <c r="H6" s="12">
        <v>1266</v>
      </c>
      <c r="I6" s="15">
        <v>154.58</v>
      </c>
      <c r="J6" s="15">
        <f t="shared" ref="J6:J13" si="1">F6/I6</f>
        <v>8.35166256954328</v>
      </c>
      <c r="K6" s="14">
        <v>7</v>
      </c>
      <c r="L6" s="16">
        <v>29</v>
      </c>
      <c r="M6" s="16">
        <v>60</v>
      </c>
      <c r="N6" s="16">
        <v>3</v>
      </c>
      <c r="O6" s="16">
        <v>3</v>
      </c>
      <c r="P6" s="17">
        <v>3704</v>
      </c>
      <c r="Q6" s="17">
        <v>2629</v>
      </c>
      <c r="R6" s="17">
        <v>30754</v>
      </c>
      <c r="S6" s="16">
        <v>10</v>
      </c>
      <c r="T6" s="16">
        <v>11</v>
      </c>
      <c r="U6" s="16">
        <f t="shared" ref="U6:U13" si="2">SUM(S6:T6)</f>
        <v>21</v>
      </c>
    </row>
    <row r="7" s="3" customFormat="1" ht="24.95" customHeight="1" spans="1:25">
      <c r="A7" s="11" t="s">
        <v>31</v>
      </c>
      <c r="B7" s="11">
        <v>408</v>
      </c>
      <c r="C7" s="12">
        <v>106</v>
      </c>
      <c r="D7" s="11">
        <v>54</v>
      </c>
      <c r="E7" s="13">
        <f t="shared" si="0"/>
        <v>0.509433962264151</v>
      </c>
      <c r="F7" s="14">
        <v>701</v>
      </c>
      <c r="G7" s="18">
        <f>F7-752</f>
        <v>-51</v>
      </c>
      <c r="H7" s="12">
        <v>827</v>
      </c>
      <c r="I7" s="15">
        <v>49.45</v>
      </c>
      <c r="J7" s="15">
        <f t="shared" si="1"/>
        <v>14.1759352881699</v>
      </c>
      <c r="K7" s="14">
        <v>0</v>
      </c>
      <c r="L7" s="16">
        <v>3</v>
      </c>
      <c r="M7" s="16">
        <v>5</v>
      </c>
      <c r="N7" s="16">
        <v>0</v>
      </c>
      <c r="O7" s="16">
        <v>1</v>
      </c>
      <c r="P7" s="17">
        <v>1082</v>
      </c>
      <c r="Q7" s="17">
        <v>1085</v>
      </c>
      <c r="R7" s="17">
        <v>7396</v>
      </c>
      <c r="S7" s="16">
        <v>16</v>
      </c>
      <c r="T7" s="16">
        <v>12</v>
      </c>
      <c r="U7" s="16">
        <f t="shared" si="2"/>
        <v>28</v>
      </c>
      <c r="V7" s="19"/>
      <c r="W7" s="19"/>
      <c r="X7" s="19"/>
      <c r="Y7" s="19"/>
    </row>
    <row r="8" s="2" customFormat="1" ht="24.95" customHeight="1" spans="1:25">
      <c r="A8" s="11" t="s">
        <v>32</v>
      </c>
      <c r="B8" s="11">
        <v>510</v>
      </c>
      <c r="C8" s="12">
        <v>130</v>
      </c>
      <c r="D8" s="11">
        <v>77</v>
      </c>
      <c r="E8" s="13">
        <f t="shared" si="0"/>
        <v>0.592307692307692</v>
      </c>
      <c r="F8" s="14">
        <v>690</v>
      </c>
      <c r="G8" s="11">
        <f>F8-661</f>
        <v>29</v>
      </c>
      <c r="H8" s="12">
        <v>727</v>
      </c>
      <c r="I8" s="15">
        <v>60.48</v>
      </c>
      <c r="J8" s="15">
        <f t="shared" si="1"/>
        <v>11.4087301587302</v>
      </c>
      <c r="K8" s="14">
        <v>1</v>
      </c>
      <c r="L8" s="16">
        <v>5</v>
      </c>
      <c r="M8" s="16">
        <v>4</v>
      </c>
      <c r="N8" s="16">
        <v>3</v>
      </c>
      <c r="O8" s="16">
        <v>1</v>
      </c>
      <c r="P8" s="17">
        <v>1691</v>
      </c>
      <c r="Q8" s="17">
        <v>1128</v>
      </c>
      <c r="R8" s="17">
        <v>15164</v>
      </c>
      <c r="S8" s="16">
        <v>12</v>
      </c>
      <c r="T8" s="16">
        <v>5</v>
      </c>
      <c r="U8" s="16">
        <f t="shared" si="2"/>
        <v>17</v>
      </c>
    </row>
    <row r="9" s="2" customFormat="1" ht="24.95" customHeight="1" spans="1:25">
      <c r="A9" s="11" t="s">
        <v>33</v>
      </c>
      <c r="B9" s="11">
        <v>247</v>
      </c>
      <c r="C9" s="12">
        <v>48</v>
      </c>
      <c r="D9" s="11">
        <v>17</v>
      </c>
      <c r="E9" s="13">
        <f t="shared" si="0"/>
        <v>0.354166666666667</v>
      </c>
      <c r="F9" s="14">
        <v>219</v>
      </c>
      <c r="G9" s="11">
        <f>F9-226</f>
        <v>-7</v>
      </c>
      <c r="H9" s="12">
        <v>249</v>
      </c>
      <c r="I9" s="15">
        <v>39.47</v>
      </c>
      <c r="J9" s="15">
        <f t="shared" si="1"/>
        <v>5.54851786166709</v>
      </c>
      <c r="K9" s="14">
        <v>0</v>
      </c>
      <c r="L9" s="16">
        <v>8</v>
      </c>
      <c r="M9" s="16">
        <v>15</v>
      </c>
      <c r="N9" s="16">
        <v>8</v>
      </c>
      <c r="O9" s="16">
        <v>9</v>
      </c>
      <c r="P9" s="17">
        <v>657</v>
      </c>
      <c r="Q9" s="17">
        <v>357</v>
      </c>
      <c r="R9" s="17">
        <v>6936</v>
      </c>
      <c r="S9" s="16">
        <v>3</v>
      </c>
      <c r="T9" s="16">
        <v>0</v>
      </c>
      <c r="U9" s="16">
        <f t="shared" si="2"/>
        <v>3</v>
      </c>
    </row>
    <row r="10" s="2" customFormat="1" ht="24.95" customHeight="1" spans="1:25">
      <c r="A10" s="11" t="s">
        <v>34</v>
      </c>
      <c r="B10" s="11">
        <v>223</v>
      </c>
      <c r="C10" s="12">
        <v>61</v>
      </c>
      <c r="D10" s="11">
        <v>44</v>
      </c>
      <c r="E10" s="13">
        <f t="shared" si="0"/>
        <v>0.721311475409836</v>
      </c>
      <c r="F10" s="14">
        <v>402</v>
      </c>
      <c r="G10" s="11">
        <f>F10-419</f>
        <v>-17</v>
      </c>
      <c r="H10" s="12">
        <v>461</v>
      </c>
      <c r="I10" s="15">
        <v>35.04</v>
      </c>
      <c r="J10" s="15">
        <f t="shared" si="1"/>
        <v>11.472602739726</v>
      </c>
      <c r="K10" s="14">
        <v>0</v>
      </c>
      <c r="L10" s="16">
        <v>18</v>
      </c>
      <c r="M10" s="16">
        <v>15</v>
      </c>
      <c r="N10" s="16">
        <v>5</v>
      </c>
      <c r="O10" s="16">
        <v>3</v>
      </c>
      <c r="P10" s="17">
        <v>1125</v>
      </c>
      <c r="Q10" s="17">
        <v>1025</v>
      </c>
      <c r="R10" s="17">
        <v>9578</v>
      </c>
      <c r="S10" s="16">
        <v>0</v>
      </c>
      <c r="T10" s="16">
        <v>2</v>
      </c>
      <c r="U10" s="16">
        <f t="shared" si="2"/>
        <v>2</v>
      </c>
    </row>
    <row r="11" s="2" customFormat="1" ht="24.95" customHeight="1" spans="1:25">
      <c r="A11" s="11" t="s">
        <v>35</v>
      </c>
      <c r="B11" s="11">
        <v>248</v>
      </c>
      <c r="C11" s="12">
        <v>61</v>
      </c>
      <c r="D11" s="11">
        <v>24</v>
      </c>
      <c r="E11" s="13">
        <f t="shared" si="0"/>
        <v>0.39344262295082</v>
      </c>
      <c r="F11" s="14">
        <v>409</v>
      </c>
      <c r="G11" s="11">
        <f>F11-428</f>
        <v>-19</v>
      </c>
      <c r="H11" s="12">
        <v>471</v>
      </c>
      <c r="I11" s="15">
        <v>30.46</v>
      </c>
      <c r="J11" s="15">
        <f t="shared" si="1"/>
        <v>13.4274458305975</v>
      </c>
      <c r="K11" s="14">
        <v>0</v>
      </c>
      <c r="L11" s="16">
        <v>9</v>
      </c>
      <c r="M11" s="16">
        <v>5</v>
      </c>
      <c r="N11" s="16">
        <v>5</v>
      </c>
      <c r="O11" s="16">
        <v>1</v>
      </c>
      <c r="P11" s="17">
        <v>596</v>
      </c>
      <c r="Q11" s="17">
        <v>404</v>
      </c>
      <c r="R11" s="17">
        <v>5934</v>
      </c>
      <c r="S11" s="16">
        <v>2</v>
      </c>
      <c r="T11" s="16">
        <v>7</v>
      </c>
      <c r="U11" s="16">
        <f t="shared" si="2"/>
        <v>9</v>
      </c>
    </row>
    <row r="12" s="3" customFormat="1" ht="24.95" customHeight="1" spans="1:25">
      <c r="A12" s="11" t="s">
        <v>36</v>
      </c>
      <c r="B12" s="11">
        <v>407</v>
      </c>
      <c r="C12" s="12">
        <v>142</v>
      </c>
      <c r="D12" s="11">
        <v>58</v>
      </c>
      <c r="E12" s="13">
        <f t="shared" si="0"/>
        <v>0.408450704225352</v>
      </c>
      <c r="F12" s="14">
        <v>752</v>
      </c>
      <c r="G12" s="18">
        <f>F12-732</f>
        <v>20</v>
      </c>
      <c r="H12" s="12">
        <v>805</v>
      </c>
      <c r="I12" s="15">
        <v>11.02</v>
      </c>
      <c r="J12" s="15">
        <f t="shared" si="1"/>
        <v>68.2395644283122</v>
      </c>
      <c r="K12" s="14">
        <v>2</v>
      </c>
      <c r="L12" s="16">
        <v>10</v>
      </c>
      <c r="M12" s="16">
        <v>13</v>
      </c>
      <c r="N12" s="16">
        <v>10</v>
      </c>
      <c r="O12" s="16">
        <v>1</v>
      </c>
      <c r="P12" s="20" t="s">
        <v>37</v>
      </c>
      <c r="Q12" s="20" t="s">
        <v>37</v>
      </c>
      <c r="R12" s="20" t="s">
        <v>37</v>
      </c>
      <c r="S12" s="16">
        <v>0</v>
      </c>
      <c r="T12" s="16">
        <v>0</v>
      </c>
      <c r="U12" s="16">
        <f t="shared" si="2"/>
        <v>0</v>
      </c>
    </row>
    <row r="13" s="2" customFormat="1" ht="24.95" customHeight="1" spans="1:25">
      <c r="A13" s="11" t="s">
        <v>38</v>
      </c>
      <c r="B13" s="21">
        <f t="shared" ref="B13:F13" si="3">B6+B7+B8+B9+B10+B11+B12</f>
        <v>3458</v>
      </c>
      <c r="C13" s="12">
        <f>SUM(C6:C12)</f>
        <v>856</v>
      </c>
      <c r="D13" s="11">
        <f t="shared" si="3"/>
        <v>457</v>
      </c>
      <c r="E13" s="13">
        <f t="shared" si="0"/>
        <v>0.533878504672897</v>
      </c>
      <c r="F13" s="11">
        <f t="shared" si="3"/>
        <v>4464</v>
      </c>
      <c r="G13" s="11">
        <f t="shared" ref="G13:N13" si="4">SUM(G6:G12)</f>
        <v>95</v>
      </c>
      <c r="H13" s="12">
        <v>4806</v>
      </c>
      <c r="I13" s="15">
        <f t="shared" si="4"/>
        <v>380.5</v>
      </c>
      <c r="J13" s="15">
        <f t="shared" si="1"/>
        <v>11.7319316688568</v>
      </c>
      <c r="K13" s="11">
        <f>K6+K7+K8+K9+K10+K11+K12</f>
        <v>10</v>
      </c>
      <c r="L13" s="16">
        <f t="shared" si="4"/>
        <v>82</v>
      </c>
      <c r="M13" s="16">
        <f t="shared" si="4"/>
        <v>117</v>
      </c>
      <c r="N13" s="16">
        <f t="shared" si="4"/>
        <v>34</v>
      </c>
      <c r="O13" s="16">
        <f>O6+O7+O8+O9+O10+O11+O12</f>
        <v>19</v>
      </c>
      <c r="P13" s="20">
        <v>9895</v>
      </c>
      <c r="Q13" s="20">
        <v>7134</v>
      </c>
      <c r="R13" s="20">
        <v>81878</v>
      </c>
      <c r="S13" s="16">
        <f>SUM(S6:S12)</f>
        <v>43</v>
      </c>
      <c r="T13" s="16">
        <f>SUM(T6:T12)</f>
        <v>37</v>
      </c>
      <c r="U13" s="16">
        <f t="shared" si="2"/>
        <v>80</v>
      </c>
    </row>
    <row r="14" s="2" customFormat="1" ht="60" customHeight="1" spans="1:25">
      <c r="A14" s="22" t="s">
        <v>80</v>
      </c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3"/>
      <c r="M14" s="24"/>
      <c r="N14" s="24"/>
      <c r="O14" s="25"/>
      <c r="P14" s="26" t="s">
        <v>76</v>
      </c>
      <c r="Q14" s="26"/>
      <c r="R14" s="26"/>
      <c r="S14" s="23"/>
      <c r="T14" s="24"/>
      <c r="U14" s="25"/>
    </row>
    <row r="15" s="4" customFormat="1" spans="1:25">
      <c r="C15" s="5"/>
      <c r="F15" s="5"/>
      <c r="H15" s="5"/>
      <c r="I15" s="5"/>
      <c r="J15" s="5"/>
      <c r="K15" s="27"/>
      <c r="L15" s="1"/>
      <c r="M15" s="6"/>
    </row>
    <row r="16" s="4" customFormat="1" spans="1:25">
      <c r="C16" s="5"/>
      <c r="F16" s="5"/>
      <c r="H16" s="5"/>
      <c r="I16" s="5"/>
      <c r="J16" s="5"/>
      <c r="K16" s="1"/>
      <c r="L16" s="1"/>
      <c r="M16" s="6"/>
    </row>
    <row r="19" s="4" customFormat="1" spans="3:13">
      <c r="C19" s="5"/>
      <c r="D19" s="1" t="s">
        <v>41</v>
      </c>
      <c r="E19" s="1"/>
      <c r="F19" s="28"/>
      <c r="G19" s="1"/>
      <c r="H19" s="28"/>
      <c r="I19" s="28"/>
      <c r="J19" s="28"/>
      <c r="K19" s="1"/>
      <c r="M19" s="6"/>
    </row>
  </sheetData>
  <mergeCells count="28">
    <mergeCell ref="A2:U2"/>
    <mergeCell ref="B3:E3"/>
    <mergeCell ref="F3:J3"/>
    <mergeCell ref="L3:O3"/>
    <mergeCell ref="P3:R3"/>
    <mergeCell ref="S3:U3"/>
    <mergeCell ref="C4:E4"/>
    <mergeCell ref="N4:O4"/>
    <mergeCell ref="A14:K14"/>
    <mergeCell ref="L14:O14"/>
    <mergeCell ref="P14:R14"/>
    <mergeCell ref="S14:U14"/>
    <mergeCell ref="A3:A5"/>
    <mergeCell ref="B4:B5"/>
    <mergeCell ref="F4:F5"/>
    <mergeCell ref="G4:G5"/>
    <mergeCell ref="H4:H5"/>
    <mergeCell ref="I4:I5"/>
    <mergeCell ref="J4:J5"/>
    <mergeCell ref="K4:K5"/>
    <mergeCell ref="L4:L5"/>
    <mergeCell ref="M4:M5"/>
    <mergeCell ref="P4:P5"/>
    <mergeCell ref="Q4:Q5"/>
    <mergeCell ref="R4:R5"/>
    <mergeCell ref="S4:S5"/>
    <mergeCell ref="T4:T5"/>
    <mergeCell ref="U4:U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U19"/>
  <sheetViews>
    <sheetView workbookViewId="0">
      <selection activeCell="O5" sqref="O5"/>
    </sheetView>
  </sheetViews>
  <sheetFormatPr defaultColWidth="9" defaultRowHeight="15.6"/>
  <cols>
    <col min="1" max="1" width="8.25" customWidth="1"/>
    <col min="2" max="2" width="7.125" customWidth="1"/>
    <col min="3" max="3" width="7.125" style="48" customWidth="1"/>
    <col min="4" max="5" width="7.125" customWidth="1"/>
    <col min="6" max="6" width="7.125" style="48" customWidth="1"/>
    <col min="7" max="7" width="7.125" customWidth="1"/>
    <col min="8" max="10" width="7.125" style="48" customWidth="1"/>
    <col min="11" max="12" width="7.125" customWidth="1"/>
    <col min="13" max="13" width="7.125" style="49" customWidth="1"/>
    <col min="14" max="15" width="7.125" customWidth="1"/>
    <col min="16" max="21" width="7.375" customWidth="1"/>
  </cols>
  <sheetData>
    <row r="2" s="44" customFormat="1" ht="50.1" customHeight="1" spans="1:21">
      <c r="A2" s="50" t="s">
        <v>42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</row>
    <row r="3" s="45" customFormat="1" ht="45" customHeight="1" spans="1:21">
      <c r="A3" s="51" t="s">
        <v>1</v>
      </c>
      <c r="B3" s="52" t="s">
        <v>2</v>
      </c>
      <c r="C3" s="52"/>
      <c r="D3" s="52"/>
      <c r="E3" s="52"/>
      <c r="F3" s="52" t="s">
        <v>3</v>
      </c>
      <c r="G3" s="52"/>
      <c r="H3" s="52"/>
      <c r="I3" s="52"/>
      <c r="J3" s="52"/>
      <c r="K3" s="53" t="s">
        <v>4</v>
      </c>
      <c r="L3" s="9" t="s">
        <v>5</v>
      </c>
      <c r="M3" s="9"/>
      <c r="N3" s="9"/>
      <c r="O3" s="9"/>
      <c r="P3" s="9" t="s">
        <v>43</v>
      </c>
      <c r="Q3" s="9"/>
      <c r="R3" s="9"/>
      <c r="S3" s="9" t="s">
        <v>7</v>
      </c>
      <c r="T3" s="9"/>
      <c r="U3" s="9"/>
    </row>
    <row r="4" s="45" customFormat="1" ht="50.1" customHeight="1" spans="1:21">
      <c r="A4" s="51"/>
      <c r="B4" s="52" t="s">
        <v>8</v>
      </c>
      <c r="C4" s="52" t="s">
        <v>9</v>
      </c>
      <c r="D4" s="52"/>
      <c r="E4" s="52"/>
      <c r="F4" s="52" t="s">
        <v>10</v>
      </c>
      <c r="G4" s="52" t="s">
        <v>11</v>
      </c>
      <c r="H4" s="52" t="s">
        <v>12</v>
      </c>
      <c r="I4" s="52" t="s">
        <v>13</v>
      </c>
      <c r="J4" s="52" t="s">
        <v>14</v>
      </c>
      <c r="K4" s="53" t="s">
        <v>15</v>
      </c>
      <c r="L4" s="9" t="s">
        <v>44</v>
      </c>
      <c r="M4" s="9" t="s">
        <v>45</v>
      </c>
      <c r="N4" s="9" t="s">
        <v>18</v>
      </c>
      <c r="O4" s="9"/>
      <c r="P4" s="9" t="s">
        <v>19</v>
      </c>
      <c r="Q4" s="9" t="s">
        <v>20</v>
      </c>
      <c r="R4" s="9" t="s">
        <v>21</v>
      </c>
      <c r="S4" s="9" t="s">
        <v>22</v>
      </c>
      <c r="T4" s="9" t="s">
        <v>23</v>
      </c>
      <c r="U4" s="9" t="s">
        <v>24</v>
      </c>
    </row>
    <row r="5" s="45" customFormat="1" ht="50.1" customHeight="1" spans="1:21">
      <c r="A5" s="51"/>
      <c r="B5" s="52"/>
      <c r="C5" s="52" t="s">
        <v>25</v>
      </c>
      <c r="D5" s="52" t="s">
        <v>26</v>
      </c>
      <c r="E5" s="52" t="s">
        <v>27</v>
      </c>
      <c r="F5" s="52"/>
      <c r="G5" s="52"/>
      <c r="H5" s="52"/>
      <c r="I5" s="52"/>
      <c r="J5" s="52"/>
      <c r="K5" s="53"/>
      <c r="L5" s="9"/>
      <c r="M5" s="9"/>
      <c r="N5" s="9" t="s">
        <v>28</v>
      </c>
      <c r="O5" s="9" t="s">
        <v>29</v>
      </c>
      <c r="P5" s="9"/>
      <c r="Q5" s="9"/>
      <c r="R5" s="9"/>
      <c r="S5" s="9"/>
      <c r="T5" s="9"/>
      <c r="U5" s="9"/>
    </row>
    <row r="6" s="46" customFormat="1" ht="24.95" customHeight="1" spans="1:21">
      <c r="A6" s="11" t="s">
        <v>30</v>
      </c>
      <c r="B6" s="11">
        <v>319</v>
      </c>
      <c r="C6" s="12">
        <v>308</v>
      </c>
      <c r="D6" s="11">
        <v>51</v>
      </c>
      <c r="E6" s="13">
        <f t="shared" ref="E6:E13" si="0">D6/C6</f>
        <v>0.165584415584416</v>
      </c>
      <c r="F6" s="14">
        <v>1207</v>
      </c>
      <c r="G6" s="11">
        <v>56</v>
      </c>
      <c r="H6" s="12">
        <v>1266</v>
      </c>
      <c r="I6" s="15">
        <v>154.58</v>
      </c>
      <c r="J6" s="15">
        <f t="shared" ref="J6:J13" si="1">F6/I6</f>
        <v>7.80825462543667</v>
      </c>
      <c r="K6" s="14">
        <v>0</v>
      </c>
      <c r="L6" s="16">
        <v>3</v>
      </c>
      <c r="M6" s="16">
        <v>11</v>
      </c>
      <c r="N6" s="16">
        <v>0</v>
      </c>
      <c r="O6" s="16">
        <v>1</v>
      </c>
      <c r="P6" s="29">
        <v>5453</v>
      </c>
      <c r="Q6" s="29">
        <v>3485</v>
      </c>
      <c r="R6" s="29">
        <v>28471</v>
      </c>
      <c r="S6" s="16">
        <v>8</v>
      </c>
      <c r="T6" s="16">
        <v>8</v>
      </c>
      <c r="U6" s="16">
        <v>16</v>
      </c>
    </row>
    <row r="7" s="47" customFormat="1" ht="24.95" customHeight="1" spans="1:21">
      <c r="A7" s="11" t="s">
        <v>31</v>
      </c>
      <c r="B7" s="11">
        <v>114</v>
      </c>
      <c r="C7" s="12">
        <v>106</v>
      </c>
      <c r="D7" s="11">
        <v>14</v>
      </c>
      <c r="E7" s="13">
        <f t="shared" si="0"/>
        <v>0.132075471698113</v>
      </c>
      <c r="F7" s="14">
        <v>750</v>
      </c>
      <c r="G7" s="18">
        <v>-2</v>
      </c>
      <c r="H7" s="12">
        <v>827</v>
      </c>
      <c r="I7" s="15">
        <v>49.45</v>
      </c>
      <c r="J7" s="15">
        <f t="shared" si="1"/>
        <v>15.1668351870576</v>
      </c>
      <c r="K7" s="14">
        <v>0</v>
      </c>
      <c r="L7" s="16">
        <v>1</v>
      </c>
      <c r="M7" s="16">
        <v>0</v>
      </c>
      <c r="N7" s="16">
        <v>0</v>
      </c>
      <c r="O7" s="16">
        <v>0</v>
      </c>
      <c r="P7" s="29">
        <v>1672</v>
      </c>
      <c r="Q7" s="29">
        <v>929</v>
      </c>
      <c r="R7" s="29">
        <v>6405</v>
      </c>
      <c r="S7" s="16">
        <v>1</v>
      </c>
      <c r="T7" s="16">
        <v>1</v>
      </c>
      <c r="U7" s="16">
        <v>2</v>
      </c>
    </row>
    <row r="8" s="46" customFormat="1" ht="24.95" customHeight="1" spans="1:21">
      <c r="A8" s="11" t="s">
        <v>32</v>
      </c>
      <c r="B8" s="11">
        <v>158</v>
      </c>
      <c r="C8" s="12">
        <v>130</v>
      </c>
      <c r="D8" s="11">
        <v>19</v>
      </c>
      <c r="E8" s="13">
        <f t="shared" si="0"/>
        <v>0.146153846153846</v>
      </c>
      <c r="F8" s="14">
        <v>669</v>
      </c>
      <c r="G8" s="11">
        <v>8</v>
      </c>
      <c r="H8" s="12">
        <v>727</v>
      </c>
      <c r="I8" s="15">
        <v>60.48</v>
      </c>
      <c r="J8" s="15">
        <f t="shared" si="1"/>
        <v>11.0615079365079</v>
      </c>
      <c r="K8" s="14">
        <v>0</v>
      </c>
      <c r="L8" s="16">
        <v>2</v>
      </c>
      <c r="M8" s="16">
        <v>2</v>
      </c>
      <c r="N8" s="16">
        <v>1</v>
      </c>
      <c r="O8" s="16">
        <v>1</v>
      </c>
      <c r="P8" s="29">
        <v>2130</v>
      </c>
      <c r="Q8" s="29">
        <v>1380</v>
      </c>
      <c r="R8" s="29">
        <v>14470</v>
      </c>
      <c r="S8" s="16">
        <v>1</v>
      </c>
      <c r="T8" s="16">
        <v>0</v>
      </c>
      <c r="U8" s="16">
        <v>1</v>
      </c>
    </row>
    <row r="9" s="46" customFormat="1" ht="24.95" customHeight="1" spans="1:21">
      <c r="A9" s="11" t="s">
        <v>33</v>
      </c>
      <c r="B9" s="11">
        <v>62</v>
      </c>
      <c r="C9" s="12">
        <v>48</v>
      </c>
      <c r="D9" s="11">
        <v>3</v>
      </c>
      <c r="E9" s="13">
        <f t="shared" si="0"/>
        <v>0.0625</v>
      </c>
      <c r="F9" s="14">
        <v>230</v>
      </c>
      <c r="G9" s="11">
        <v>4</v>
      </c>
      <c r="H9" s="12">
        <v>249</v>
      </c>
      <c r="I9" s="15">
        <v>39.47</v>
      </c>
      <c r="J9" s="15">
        <f t="shared" si="1"/>
        <v>5.82721053965037</v>
      </c>
      <c r="K9" s="14">
        <v>0</v>
      </c>
      <c r="L9" s="16">
        <v>3</v>
      </c>
      <c r="M9" s="16">
        <v>4</v>
      </c>
      <c r="N9" s="16">
        <v>3</v>
      </c>
      <c r="O9" s="16">
        <v>4</v>
      </c>
      <c r="P9" s="29">
        <v>814</v>
      </c>
      <c r="Q9" s="29">
        <v>617</v>
      </c>
      <c r="R9" s="29">
        <v>6853</v>
      </c>
      <c r="S9" s="16">
        <v>1</v>
      </c>
      <c r="T9" s="16">
        <v>0</v>
      </c>
      <c r="U9" s="16">
        <v>1</v>
      </c>
    </row>
    <row r="10" s="46" customFormat="1" ht="24.95" customHeight="1" spans="1:21">
      <c r="A10" s="11" t="s">
        <v>34</v>
      </c>
      <c r="B10" s="11">
        <v>61</v>
      </c>
      <c r="C10" s="12">
        <v>61</v>
      </c>
      <c r="D10" s="11">
        <v>7</v>
      </c>
      <c r="E10" s="13">
        <f t="shared" si="0"/>
        <v>0.114754098360656</v>
      </c>
      <c r="F10" s="14">
        <v>412</v>
      </c>
      <c r="G10" s="11">
        <v>-7</v>
      </c>
      <c r="H10" s="12">
        <v>461</v>
      </c>
      <c r="I10" s="15">
        <v>35.04</v>
      </c>
      <c r="J10" s="15">
        <f t="shared" si="1"/>
        <v>11.7579908675799</v>
      </c>
      <c r="K10" s="14">
        <v>0</v>
      </c>
      <c r="L10" s="16">
        <v>3</v>
      </c>
      <c r="M10" s="16">
        <v>4</v>
      </c>
      <c r="N10" s="16">
        <v>0</v>
      </c>
      <c r="O10" s="16">
        <v>0</v>
      </c>
      <c r="P10" s="29">
        <v>1666</v>
      </c>
      <c r="Q10" s="29">
        <v>1318</v>
      </c>
      <c r="R10" s="29">
        <v>8803</v>
      </c>
      <c r="S10" s="16">
        <v>0</v>
      </c>
      <c r="T10" s="16">
        <v>0</v>
      </c>
      <c r="U10" s="16">
        <v>0</v>
      </c>
    </row>
    <row r="11" s="46" customFormat="1" ht="24.95" customHeight="1" spans="1:21">
      <c r="A11" s="11" t="s">
        <v>35</v>
      </c>
      <c r="B11" s="11">
        <v>71</v>
      </c>
      <c r="C11" s="12">
        <v>61</v>
      </c>
      <c r="D11" s="11">
        <v>2</v>
      </c>
      <c r="E11" s="13">
        <f t="shared" si="0"/>
        <v>0.0327868852459016</v>
      </c>
      <c r="F11" s="14">
        <v>429</v>
      </c>
      <c r="G11" s="11">
        <v>1</v>
      </c>
      <c r="H11" s="12">
        <v>471</v>
      </c>
      <c r="I11" s="15">
        <v>30.46</v>
      </c>
      <c r="J11" s="15">
        <f t="shared" si="1"/>
        <v>14.0840446487196</v>
      </c>
      <c r="K11" s="14">
        <v>0</v>
      </c>
      <c r="L11" s="16">
        <v>2</v>
      </c>
      <c r="M11" s="16">
        <v>0</v>
      </c>
      <c r="N11" s="16">
        <v>2</v>
      </c>
      <c r="O11" s="16">
        <v>1</v>
      </c>
      <c r="P11" s="29">
        <v>692</v>
      </c>
      <c r="Q11" s="29">
        <v>403</v>
      </c>
      <c r="R11" s="29">
        <v>5648</v>
      </c>
      <c r="S11" s="16">
        <v>0</v>
      </c>
      <c r="T11" s="16">
        <v>0</v>
      </c>
      <c r="U11" s="16">
        <v>0</v>
      </c>
    </row>
    <row r="12" s="47" customFormat="1" ht="24.95" customHeight="1" spans="1:21">
      <c r="A12" s="11" t="s">
        <v>36</v>
      </c>
      <c r="B12" s="11">
        <v>112</v>
      </c>
      <c r="C12" s="12">
        <v>142</v>
      </c>
      <c r="D12" s="11">
        <v>10</v>
      </c>
      <c r="E12" s="13">
        <f t="shared" si="0"/>
        <v>0.0704225352112676</v>
      </c>
      <c r="F12" s="14">
        <v>741</v>
      </c>
      <c r="G12" s="18">
        <v>9</v>
      </c>
      <c r="H12" s="12">
        <v>805</v>
      </c>
      <c r="I12" s="15">
        <v>11.02</v>
      </c>
      <c r="J12" s="15">
        <f t="shared" si="1"/>
        <v>67.2413793103448</v>
      </c>
      <c r="K12" s="14">
        <v>0</v>
      </c>
      <c r="L12" s="16">
        <v>0</v>
      </c>
      <c r="M12" s="16">
        <v>1</v>
      </c>
      <c r="N12" s="16">
        <v>0</v>
      </c>
      <c r="O12" s="16">
        <v>0</v>
      </c>
      <c r="P12" s="30" t="s">
        <v>37</v>
      </c>
      <c r="Q12" s="30" t="s">
        <v>37</v>
      </c>
      <c r="R12" s="30" t="s">
        <v>37</v>
      </c>
      <c r="S12" s="16">
        <v>0</v>
      </c>
      <c r="T12" s="16">
        <v>0</v>
      </c>
      <c r="U12" s="16">
        <v>0</v>
      </c>
    </row>
    <row r="13" s="46" customFormat="1" ht="24.95" customHeight="1" spans="1:21">
      <c r="A13" s="11" t="s">
        <v>38</v>
      </c>
      <c r="B13" s="21">
        <f t="shared" ref="B13:G13" si="2">SUM(B6:B12)</f>
        <v>897</v>
      </c>
      <c r="C13" s="12">
        <f t="shared" si="2"/>
        <v>856</v>
      </c>
      <c r="D13" s="11">
        <f t="shared" si="2"/>
        <v>106</v>
      </c>
      <c r="E13" s="13">
        <f t="shared" si="0"/>
        <v>0.123831775700935</v>
      </c>
      <c r="F13" s="11">
        <f t="shared" si="2"/>
        <v>4438</v>
      </c>
      <c r="G13" s="11">
        <f t="shared" si="2"/>
        <v>69</v>
      </c>
      <c r="H13" s="12">
        <v>4806</v>
      </c>
      <c r="I13" s="15">
        <f t="shared" ref="I13:O13" si="3">SUM(I6:I12)</f>
        <v>380.5</v>
      </c>
      <c r="J13" s="15">
        <f t="shared" si="1"/>
        <v>11.6636005256242</v>
      </c>
      <c r="K13" s="11">
        <f t="shared" si="3"/>
        <v>0</v>
      </c>
      <c r="L13" s="16">
        <v>14</v>
      </c>
      <c r="M13" s="16">
        <f t="shared" si="3"/>
        <v>22</v>
      </c>
      <c r="N13" s="16">
        <f t="shared" si="3"/>
        <v>6</v>
      </c>
      <c r="O13" s="16">
        <f t="shared" si="3"/>
        <v>7</v>
      </c>
      <c r="P13" s="30">
        <v>13567</v>
      </c>
      <c r="Q13" s="30">
        <v>8969</v>
      </c>
      <c r="R13" s="30">
        <v>75991</v>
      </c>
      <c r="S13" s="16">
        <f>SUM(S6:S12)</f>
        <v>11</v>
      </c>
      <c r="T13" s="16">
        <v>9</v>
      </c>
      <c r="U13" s="16">
        <v>20</v>
      </c>
    </row>
    <row r="14" s="46" customFormat="1" ht="60" customHeight="1" spans="1:21">
      <c r="A14" s="11" t="s">
        <v>46</v>
      </c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23"/>
      <c r="M14" s="24"/>
      <c r="N14" s="24"/>
      <c r="O14" s="25"/>
      <c r="P14" s="31" t="s">
        <v>40</v>
      </c>
      <c r="Q14" s="31"/>
      <c r="R14" s="31"/>
      <c r="S14" s="23"/>
      <c r="T14" s="24"/>
      <c r="U14" s="25"/>
    </row>
    <row r="15" customFormat="1" spans="1:21">
      <c r="C15" s="48"/>
      <c r="F15" s="48"/>
      <c r="H15" s="48"/>
      <c r="I15" s="48"/>
      <c r="J15" s="48"/>
      <c r="K15" s="27"/>
      <c r="L15" s="44"/>
      <c r="M15" s="49"/>
    </row>
    <row r="16" customFormat="1" spans="1:21">
      <c r="C16" s="48"/>
      <c r="F16" s="48"/>
      <c r="H16" s="48"/>
      <c r="I16" s="48"/>
      <c r="J16" s="48"/>
      <c r="K16" s="44"/>
      <c r="L16" s="44"/>
      <c r="M16" s="49"/>
    </row>
    <row r="19" customFormat="1" spans="3:13">
      <c r="C19" s="48"/>
      <c r="D19" s="56" t="s">
        <v>41</v>
      </c>
      <c r="F19" s="48"/>
      <c r="H19" s="48"/>
      <c r="I19" s="48"/>
      <c r="J19" s="48"/>
      <c r="M19" s="49"/>
    </row>
  </sheetData>
  <mergeCells count="28">
    <mergeCell ref="A2:U2"/>
    <mergeCell ref="B3:E3"/>
    <mergeCell ref="F3:J3"/>
    <mergeCell ref="L3:O3"/>
    <mergeCell ref="P3:R3"/>
    <mergeCell ref="S3:U3"/>
    <mergeCell ref="C4:E4"/>
    <mergeCell ref="N4:O4"/>
    <mergeCell ref="A14:K14"/>
    <mergeCell ref="L14:O14"/>
    <mergeCell ref="P14:R14"/>
    <mergeCell ref="S14:U14"/>
    <mergeCell ref="A3:A5"/>
    <mergeCell ref="B4:B5"/>
    <mergeCell ref="F4:F5"/>
    <mergeCell ref="G4:G5"/>
    <mergeCell ref="H4:H5"/>
    <mergeCell ref="I4:I5"/>
    <mergeCell ref="J4:J5"/>
    <mergeCell ref="K4:K5"/>
    <mergeCell ref="L4:L5"/>
    <mergeCell ref="M4:M5"/>
    <mergeCell ref="P4:P5"/>
    <mergeCell ref="Q4:Q5"/>
    <mergeCell ref="R4:R5"/>
    <mergeCell ref="S4:S5"/>
    <mergeCell ref="T4:T5"/>
    <mergeCell ref="U4:U5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10" workbookViewId="0">
      <selection activeCell="S12" sqref="S12"/>
    </sheetView>
  </sheetViews>
  <sheetFormatPr defaultColWidth="8.8" defaultRowHeight="15.6"/>
  <sheetData/>
  <pageMargins left="0.75" right="0.75" top="1" bottom="1" header="0.5" footer="0.5"/>
  <pageSetup paperSize="9" orientation="portrait"/>
  <headerFooter/>
  <drawing r:id="rId1"/>
  <legacyDrawing r:id="rId2"/>
  <oleObjects>
    <mc:AlternateContent xmlns:mc="http://schemas.openxmlformats.org/markup-compatibility/2006">
      <mc:Choice Requires="x14">
        <oleObject shapeId="1025" progId="Excel.Sheet.12" r:id="rId3">
          <objectPr defaultSize="0" r:id="rId4">
            <anchor moveWithCells="1">
              <from>
                <xdr:col>0</xdr:col>
                <xdr:colOff>635</xdr:colOff>
                <xdr:row>0</xdr:row>
                <xdr:rowOff>635</xdr:rowOff>
              </from>
              <to>
                <xdr:col>17</xdr:col>
                <xdr:colOff>220980</xdr:colOff>
                <xdr:row>37</xdr:row>
                <xdr:rowOff>17145</xdr:rowOff>
              </to>
            </anchor>
          </objectPr>
        </oleObject>
      </mc:Choice>
      <mc:Fallback>
        <oleObject shapeId="1025" progId="Excel.Sheet.12" r:id="rId3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U19"/>
  <sheetViews>
    <sheetView topLeftCell="A3" workbookViewId="0">
      <selection activeCell="D6" sqref="D6"/>
    </sheetView>
  </sheetViews>
  <sheetFormatPr defaultColWidth="9" defaultRowHeight="15.6"/>
  <cols>
    <col min="1" max="1" width="8.25" customWidth="1"/>
    <col min="2" max="2" width="7.125" customWidth="1"/>
    <col min="3" max="3" width="7.125" style="48" customWidth="1"/>
    <col min="4" max="5" width="7.125" customWidth="1"/>
    <col min="6" max="6" width="7.125" style="48" customWidth="1"/>
    <col min="7" max="7" width="7.125" customWidth="1"/>
    <col min="8" max="10" width="7.125" style="48" customWidth="1"/>
    <col min="11" max="12" width="7.125" customWidth="1"/>
    <col min="13" max="13" width="7.125" style="49" customWidth="1"/>
    <col min="14" max="15" width="7.125" customWidth="1"/>
    <col min="16" max="21" width="7.375" customWidth="1"/>
  </cols>
  <sheetData>
    <row r="2" s="44" customFormat="1" ht="50.1" customHeight="1" spans="1:21">
      <c r="A2" s="50" t="s">
        <v>47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</row>
    <row r="3" s="45" customFormat="1" ht="45" customHeight="1" spans="1:21">
      <c r="A3" s="51" t="s">
        <v>1</v>
      </c>
      <c r="B3" s="52" t="s">
        <v>2</v>
      </c>
      <c r="C3" s="52"/>
      <c r="D3" s="52"/>
      <c r="E3" s="52"/>
      <c r="F3" s="52" t="s">
        <v>3</v>
      </c>
      <c r="G3" s="52"/>
      <c r="H3" s="52"/>
      <c r="I3" s="52"/>
      <c r="J3" s="52"/>
      <c r="K3" s="53" t="s">
        <v>4</v>
      </c>
      <c r="L3" s="9" t="s">
        <v>5</v>
      </c>
      <c r="M3" s="9"/>
      <c r="N3" s="9"/>
      <c r="O3" s="9"/>
      <c r="P3" s="9" t="s">
        <v>48</v>
      </c>
      <c r="Q3" s="9"/>
      <c r="R3" s="9"/>
      <c r="S3" s="9" t="s">
        <v>7</v>
      </c>
      <c r="T3" s="9"/>
      <c r="U3" s="9"/>
    </row>
    <row r="4" s="45" customFormat="1" ht="50.1" customHeight="1" spans="1:21">
      <c r="A4" s="51"/>
      <c r="B4" s="52" t="s">
        <v>8</v>
      </c>
      <c r="C4" s="52" t="s">
        <v>9</v>
      </c>
      <c r="D4" s="52"/>
      <c r="E4" s="52"/>
      <c r="F4" s="52" t="s">
        <v>10</v>
      </c>
      <c r="G4" s="52" t="s">
        <v>11</v>
      </c>
      <c r="H4" s="52" t="s">
        <v>12</v>
      </c>
      <c r="I4" s="52" t="s">
        <v>13</v>
      </c>
      <c r="J4" s="52" t="s">
        <v>14</v>
      </c>
      <c r="K4" s="53" t="s">
        <v>15</v>
      </c>
      <c r="L4" s="9" t="s">
        <v>49</v>
      </c>
      <c r="M4" s="9" t="s">
        <v>50</v>
      </c>
      <c r="N4" s="9" t="s">
        <v>18</v>
      </c>
      <c r="O4" s="9"/>
      <c r="P4" s="9" t="s">
        <v>19</v>
      </c>
      <c r="Q4" s="9" t="s">
        <v>20</v>
      </c>
      <c r="R4" s="9" t="s">
        <v>21</v>
      </c>
      <c r="S4" s="9" t="s">
        <v>22</v>
      </c>
      <c r="T4" s="9" t="s">
        <v>23</v>
      </c>
      <c r="U4" s="9" t="s">
        <v>24</v>
      </c>
    </row>
    <row r="5" s="45" customFormat="1" ht="50.1" customHeight="1" spans="1:21">
      <c r="A5" s="51"/>
      <c r="B5" s="52"/>
      <c r="C5" s="52" t="s">
        <v>25</v>
      </c>
      <c r="D5" s="52" t="s">
        <v>26</v>
      </c>
      <c r="E5" s="52" t="s">
        <v>27</v>
      </c>
      <c r="F5" s="52"/>
      <c r="G5" s="52"/>
      <c r="H5" s="52"/>
      <c r="I5" s="52"/>
      <c r="J5" s="52"/>
      <c r="K5" s="53"/>
      <c r="L5" s="9"/>
      <c r="M5" s="9"/>
      <c r="N5" s="9" t="s">
        <v>28</v>
      </c>
      <c r="O5" s="9" t="s">
        <v>29</v>
      </c>
      <c r="P5" s="9"/>
      <c r="Q5" s="9"/>
      <c r="R5" s="9"/>
      <c r="S5" s="9"/>
      <c r="T5" s="9"/>
      <c r="U5" s="9"/>
    </row>
    <row r="6" s="46" customFormat="1" ht="24.95" customHeight="1" spans="1:21">
      <c r="A6" s="11" t="s">
        <v>30</v>
      </c>
      <c r="B6" s="32">
        <v>658</v>
      </c>
      <c r="C6" s="12">
        <v>308</v>
      </c>
      <c r="D6" s="32">
        <v>90</v>
      </c>
      <c r="E6" s="13">
        <f t="shared" ref="E6:E13" si="0">D6/C6</f>
        <v>0.292207792207792</v>
      </c>
      <c r="F6" s="36">
        <v>1228</v>
      </c>
      <c r="G6" s="32">
        <f>F6-[1]Sheet1!$F$5</f>
        <v>77</v>
      </c>
      <c r="H6" s="12">
        <v>1266</v>
      </c>
      <c r="I6" s="15">
        <v>154.58</v>
      </c>
      <c r="J6" s="15">
        <f>F6/I6</f>
        <v>7.94410661146332</v>
      </c>
      <c r="K6" s="36">
        <v>0</v>
      </c>
      <c r="L6" s="37">
        <v>14</v>
      </c>
      <c r="M6" s="37">
        <v>27</v>
      </c>
      <c r="N6" s="37">
        <v>1</v>
      </c>
      <c r="O6" s="37">
        <v>2</v>
      </c>
      <c r="P6" s="29">
        <v>1242</v>
      </c>
      <c r="Q6" s="29">
        <v>980</v>
      </c>
      <c r="R6" s="29">
        <v>29274</v>
      </c>
      <c r="S6" s="37">
        <v>8</v>
      </c>
      <c r="T6" s="37">
        <v>9</v>
      </c>
      <c r="U6" s="37">
        <v>17</v>
      </c>
    </row>
    <row r="7" s="47" customFormat="1" ht="24.95" customHeight="1" spans="1:21">
      <c r="A7" s="11" t="s">
        <v>31</v>
      </c>
      <c r="B7" s="32">
        <v>210</v>
      </c>
      <c r="C7" s="12">
        <v>106</v>
      </c>
      <c r="D7" s="32">
        <v>26</v>
      </c>
      <c r="E7" s="13">
        <f t="shared" si="0"/>
        <v>0.245283018867925</v>
      </c>
      <c r="F7" s="36">
        <v>758</v>
      </c>
      <c r="G7" s="38">
        <v>6</v>
      </c>
      <c r="H7" s="12">
        <v>827</v>
      </c>
      <c r="I7" s="15">
        <v>49.45</v>
      </c>
      <c r="J7" s="15">
        <f t="shared" ref="J6:J13" si="1">F7/I7</f>
        <v>15.3286147623862</v>
      </c>
      <c r="K7" s="36">
        <v>0</v>
      </c>
      <c r="L7" s="37">
        <v>1</v>
      </c>
      <c r="M7" s="37">
        <v>1</v>
      </c>
      <c r="N7" s="37">
        <v>0</v>
      </c>
      <c r="O7" s="37">
        <v>0</v>
      </c>
      <c r="P7" s="29">
        <v>453</v>
      </c>
      <c r="Q7" s="29">
        <v>274</v>
      </c>
      <c r="R7" s="29">
        <v>6659</v>
      </c>
      <c r="S7" s="37">
        <v>1</v>
      </c>
      <c r="T7" s="37">
        <v>4</v>
      </c>
      <c r="U7" s="37">
        <v>5</v>
      </c>
    </row>
    <row r="8" s="46" customFormat="1" ht="24.95" customHeight="1" spans="1:21">
      <c r="A8" s="11" t="s">
        <v>32</v>
      </c>
      <c r="B8" s="32">
        <v>288</v>
      </c>
      <c r="C8" s="12">
        <v>130</v>
      </c>
      <c r="D8" s="32">
        <v>33</v>
      </c>
      <c r="E8" s="13">
        <f t="shared" si="0"/>
        <v>0.253846153846154</v>
      </c>
      <c r="F8" s="36">
        <v>669</v>
      </c>
      <c r="G8" s="32">
        <v>8</v>
      </c>
      <c r="H8" s="12">
        <v>727</v>
      </c>
      <c r="I8" s="15">
        <v>60.48</v>
      </c>
      <c r="J8" s="15">
        <f t="shared" si="1"/>
        <v>11.0615079365079</v>
      </c>
      <c r="K8" s="36">
        <v>1</v>
      </c>
      <c r="L8" s="37">
        <v>2</v>
      </c>
      <c r="M8" s="37">
        <v>3</v>
      </c>
      <c r="N8" s="37">
        <v>1</v>
      </c>
      <c r="O8" s="37">
        <v>1</v>
      </c>
      <c r="P8" s="29">
        <v>551</v>
      </c>
      <c r="Q8" s="29">
        <v>381</v>
      </c>
      <c r="R8" s="29">
        <v>14626</v>
      </c>
      <c r="S8" s="37">
        <v>3</v>
      </c>
      <c r="T8" s="37">
        <v>1</v>
      </c>
      <c r="U8" s="37">
        <v>4</v>
      </c>
    </row>
    <row r="9" s="46" customFormat="1" ht="24.95" customHeight="1" spans="1:21">
      <c r="A9" s="11" t="s">
        <v>33</v>
      </c>
      <c r="B9" s="32">
        <v>112</v>
      </c>
      <c r="C9" s="12">
        <v>48</v>
      </c>
      <c r="D9" s="32">
        <v>7</v>
      </c>
      <c r="E9" s="13">
        <f t="shared" si="0"/>
        <v>0.145833333333333</v>
      </c>
      <c r="F9" s="36">
        <v>231</v>
      </c>
      <c r="G9" s="32">
        <v>5</v>
      </c>
      <c r="H9" s="12">
        <v>249</v>
      </c>
      <c r="I9" s="15">
        <v>39.47</v>
      </c>
      <c r="J9" s="15">
        <f t="shared" si="1"/>
        <v>5.85254623764885</v>
      </c>
      <c r="K9" s="36">
        <v>0</v>
      </c>
      <c r="L9" s="37">
        <v>5</v>
      </c>
      <c r="M9" s="37">
        <v>7</v>
      </c>
      <c r="N9" s="37">
        <v>5</v>
      </c>
      <c r="O9" s="37">
        <v>5</v>
      </c>
      <c r="P9" s="29">
        <v>171</v>
      </c>
      <c r="Q9" s="29">
        <v>102</v>
      </c>
      <c r="R9" s="29">
        <v>6920</v>
      </c>
      <c r="S9" s="37">
        <v>1</v>
      </c>
      <c r="T9" s="37">
        <v>0</v>
      </c>
      <c r="U9" s="37">
        <v>1</v>
      </c>
    </row>
    <row r="10" s="46" customFormat="1" ht="24.95" customHeight="1" spans="1:21">
      <c r="A10" s="11" t="s">
        <v>34</v>
      </c>
      <c r="B10" s="32">
        <v>111</v>
      </c>
      <c r="C10" s="12">
        <v>61</v>
      </c>
      <c r="D10" s="32">
        <v>19</v>
      </c>
      <c r="E10" s="13">
        <f t="shared" si="0"/>
        <v>0.311475409836066</v>
      </c>
      <c r="F10" s="36">
        <v>417</v>
      </c>
      <c r="G10" s="32">
        <v>-2</v>
      </c>
      <c r="H10" s="12">
        <v>461</v>
      </c>
      <c r="I10" s="15">
        <v>35.04</v>
      </c>
      <c r="J10" s="15">
        <f t="shared" si="1"/>
        <v>11.9006849315069</v>
      </c>
      <c r="K10" s="36">
        <v>0</v>
      </c>
      <c r="L10" s="37">
        <v>5</v>
      </c>
      <c r="M10" s="37">
        <v>7</v>
      </c>
      <c r="N10" s="37">
        <v>0</v>
      </c>
      <c r="O10" s="37">
        <v>0</v>
      </c>
      <c r="P10" s="29">
        <v>474</v>
      </c>
      <c r="Q10" s="29">
        <v>244</v>
      </c>
      <c r="R10" s="29">
        <v>8931</v>
      </c>
      <c r="S10" s="37">
        <v>0</v>
      </c>
      <c r="T10" s="37">
        <v>0</v>
      </c>
      <c r="U10" s="37">
        <v>0</v>
      </c>
    </row>
    <row r="11" s="46" customFormat="1" ht="24.95" customHeight="1" spans="1:21">
      <c r="A11" s="11" t="s">
        <v>35</v>
      </c>
      <c r="B11" s="32">
        <v>137</v>
      </c>
      <c r="C11" s="12">
        <v>61</v>
      </c>
      <c r="D11" s="32">
        <v>7</v>
      </c>
      <c r="E11" s="13">
        <f t="shared" si="0"/>
        <v>0.114754098360656</v>
      </c>
      <c r="F11" s="36">
        <v>424</v>
      </c>
      <c r="G11" s="32">
        <v>-4</v>
      </c>
      <c r="H11" s="12">
        <v>471</v>
      </c>
      <c r="I11" s="15">
        <v>30.46</v>
      </c>
      <c r="J11" s="15">
        <f t="shared" si="1"/>
        <v>13.9198949441891</v>
      </c>
      <c r="K11" s="36">
        <v>0</v>
      </c>
      <c r="L11" s="37">
        <v>5</v>
      </c>
      <c r="M11" s="37">
        <v>1</v>
      </c>
      <c r="N11" s="37">
        <v>2</v>
      </c>
      <c r="O11" s="37">
        <v>1</v>
      </c>
      <c r="P11" s="29">
        <v>123</v>
      </c>
      <c r="Q11" s="29">
        <v>56</v>
      </c>
      <c r="R11" s="29">
        <v>5647</v>
      </c>
      <c r="S11" s="37">
        <v>2</v>
      </c>
      <c r="T11" s="37">
        <v>0</v>
      </c>
      <c r="U11" s="37">
        <v>2</v>
      </c>
    </row>
    <row r="12" s="47" customFormat="1" ht="24.95" customHeight="1" spans="1:21">
      <c r="A12" s="11" t="s">
        <v>36</v>
      </c>
      <c r="B12" s="32">
        <v>198</v>
      </c>
      <c r="C12" s="12">
        <v>142</v>
      </c>
      <c r="D12" s="32">
        <v>24</v>
      </c>
      <c r="E12" s="13">
        <f t="shared" si="0"/>
        <v>0.169014084507042</v>
      </c>
      <c r="F12" s="36">
        <v>734</v>
      </c>
      <c r="G12" s="38">
        <v>2</v>
      </c>
      <c r="H12" s="12">
        <v>805</v>
      </c>
      <c r="I12" s="15">
        <v>11.02</v>
      </c>
      <c r="J12" s="15">
        <f t="shared" si="1"/>
        <v>66.6061705989111</v>
      </c>
      <c r="K12" s="36">
        <v>0</v>
      </c>
      <c r="L12" s="37">
        <v>4</v>
      </c>
      <c r="M12" s="37">
        <v>5</v>
      </c>
      <c r="N12" s="37">
        <v>4</v>
      </c>
      <c r="O12" s="37">
        <v>0</v>
      </c>
      <c r="P12" s="30" t="s">
        <v>37</v>
      </c>
      <c r="Q12" s="30" t="s">
        <v>37</v>
      </c>
      <c r="R12" s="30" t="s">
        <v>37</v>
      </c>
      <c r="S12" s="37">
        <v>0</v>
      </c>
      <c r="T12" s="37">
        <v>0</v>
      </c>
      <c r="U12" s="37">
        <v>0</v>
      </c>
    </row>
    <row r="13" s="46" customFormat="1" ht="24.95" customHeight="1" spans="1:21">
      <c r="A13" s="11" t="s">
        <v>38</v>
      </c>
      <c r="B13" s="39">
        <f>B6+B7+B8+B9+B10+B11+B12</f>
        <v>1714</v>
      </c>
      <c r="C13" s="12">
        <f>SUM(C6:C12)</f>
        <v>856</v>
      </c>
      <c r="D13" s="32">
        <f>D6+D7+D8+D9+D10+D11+D12</f>
        <v>206</v>
      </c>
      <c r="E13" s="13">
        <f t="shared" si="0"/>
        <v>0.240654205607477</v>
      </c>
      <c r="F13" s="32">
        <f>F6+F7+F8+F9+F10+F11+F12</f>
        <v>4461</v>
      </c>
      <c r="G13" s="32">
        <f>SUM(G6:G12)</f>
        <v>92</v>
      </c>
      <c r="H13" s="12">
        <v>4806</v>
      </c>
      <c r="I13" s="15">
        <f>SUM(I6:I12)</f>
        <v>380.5</v>
      </c>
      <c r="J13" s="15">
        <f t="shared" si="1"/>
        <v>11.7240473061761</v>
      </c>
      <c r="K13" s="32">
        <f>K6+K7+K8+K9+K10+K11+K12</f>
        <v>1</v>
      </c>
      <c r="L13" s="37">
        <f>SUM(L6:L12)</f>
        <v>36</v>
      </c>
      <c r="M13" s="37">
        <f>SUM(M6:M12)</f>
        <v>51</v>
      </c>
      <c r="N13" s="37">
        <f>SUM(N6:N12)</f>
        <v>13</v>
      </c>
      <c r="O13" s="37">
        <f>O6+O7+O8+O9+O10+O11+O12</f>
        <v>9</v>
      </c>
      <c r="P13" s="30">
        <v>3234</v>
      </c>
      <c r="Q13" s="30">
        <v>2200</v>
      </c>
      <c r="R13" s="30">
        <v>77632</v>
      </c>
      <c r="S13" s="37">
        <f>SUM(S6:S12)</f>
        <v>15</v>
      </c>
      <c r="T13" s="37">
        <f>SUM(T6:T12)</f>
        <v>14</v>
      </c>
      <c r="U13" s="37">
        <f>SUM(U6:U12)</f>
        <v>29</v>
      </c>
    </row>
    <row r="14" s="46" customFormat="1" ht="60" customHeight="1" spans="1:21">
      <c r="A14" s="11" t="s">
        <v>51</v>
      </c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23"/>
      <c r="M14" s="24"/>
      <c r="N14" s="24"/>
      <c r="O14" s="25"/>
      <c r="P14" s="31" t="s">
        <v>52</v>
      </c>
      <c r="Q14" s="31"/>
      <c r="R14" s="31"/>
      <c r="S14" s="23"/>
      <c r="T14" s="24"/>
      <c r="U14" s="25"/>
    </row>
    <row r="15" spans="1:21">
      <c r="K15" s="27"/>
      <c r="L15" s="44"/>
    </row>
    <row r="16" spans="1:21">
      <c r="K16" s="44"/>
      <c r="L16" s="44"/>
    </row>
    <row r="19" spans="4:11">
      <c r="D19" s="54" t="s">
        <v>41</v>
      </c>
      <c r="E19" s="44"/>
      <c r="F19" s="55"/>
      <c r="G19" s="44"/>
      <c r="H19" s="55"/>
      <c r="I19" s="55"/>
      <c r="J19" s="55"/>
      <c r="K19" s="44"/>
    </row>
  </sheetData>
  <mergeCells count="28">
    <mergeCell ref="A2:U2"/>
    <mergeCell ref="B3:E3"/>
    <mergeCell ref="F3:J3"/>
    <mergeCell ref="L3:O3"/>
    <mergeCell ref="P3:R3"/>
    <mergeCell ref="S3:U3"/>
    <mergeCell ref="C4:E4"/>
    <mergeCell ref="N4:O4"/>
    <mergeCell ref="A14:K14"/>
    <mergeCell ref="L14:O14"/>
    <mergeCell ref="P14:R14"/>
    <mergeCell ref="S14:U14"/>
    <mergeCell ref="A3:A5"/>
    <mergeCell ref="B4:B5"/>
    <mergeCell ref="F4:F5"/>
    <mergeCell ref="G4:G5"/>
    <mergeCell ref="H4:H5"/>
    <mergeCell ref="I4:I5"/>
    <mergeCell ref="J4:J5"/>
    <mergeCell ref="K4:K5"/>
    <mergeCell ref="L4:L5"/>
    <mergeCell ref="M4:M5"/>
    <mergeCell ref="P4:P5"/>
    <mergeCell ref="Q4:Q5"/>
    <mergeCell ref="R4:R5"/>
    <mergeCell ref="S4:S5"/>
    <mergeCell ref="T4:T5"/>
    <mergeCell ref="U4:U5"/>
  </mergeCells>
  <pageMargins left="0.75" right="0.75" top="1" bottom="1" header="0.5" footer="0.5"/>
  <pageSetup paperSize="9" orientation="portrait"/>
  <headerFooter/>
  <ignoredErrors>
    <ignoredError sqref="E13 C13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U19"/>
  <sheetViews>
    <sheetView workbookViewId="0">
      <selection activeCell="W3" sqref="W3"/>
    </sheetView>
  </sheetViews>
  <sheetFormatPr defaultColWidth="9" defaultRowHeight="15.6"/>
  <cols>
    <col min="1" max="1" width="8.25" style="4" customWidth="1"/>
    <col min="2" max="2" width="7.125" style="4" customWidth="1"/>
    <col min="3" max="3" width="7.125" style="5" customWidth="1"/>
    <col min="4" max="5" width="7.125" style="4" customWidth="1"/>
    <col min="6" max="6" width="7.125" style="5" customWidth="1"/>
    <col min="7" max="7" width="7.125" style="4" customWidth="1"/>
    <col min="8" max="10" width="7.125" style="5" customWidth="1"/>
    <col min="11" max="12" width="7.125" style="4" customWidth="1"/>
    <col min="13" max="13" width="7.125" style="6" customWidth="1"/>
    <col min="14" max="15" width="7.125" style="4" customWidth="1"/>
    <col min="16" max="21" width="7.375" style="4" customWidth="1"/>
    <col min="22" max="16384" width="9" style="4"/>
  </cols>
  <sheetData>
    <row r="2" s="1" customFormat="1" ht="50.1" customHeight="1" spans="1:21">
      <c r="A2" s="7" t="s">
        <v>53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</row>
    <row r="3" s="2" customFormat="1" ht="45" customHeight="1" spans="1:21">
      <c r="A3" s="8" t="s">
        <v>1</v>
      </c>
      <c r="B3" s="9" t="s">
        <v>2</v>
      </c>
      <c r="C3" s="9"/>
      <c r="D3" s="9"/>
      <c r="E3" s="9"/>
      <c r="F3" s="9" t="s">
        <v>3</v>
      </c>
      <c r="G3" s="9"/>
      <c r="H3" s="9"/>
      <c r="I3" s="9"/>
      <c r="J3" s="9"/>
      <c r="K3" s="10" t="s">
        <v>4</v>
      </c>
      <c r="L3" s="9" t="s">
        <v>5</v>
      </c>
      <c r="M3" s="9"/>
      <c r="N3" s="9"/>
      <c r="O3" s="9"/>
      <c r="P3" s="9" t="s">
        <v>48</v>
      </c>
      <c r="Q3" s="9"/>
      <c r="R3" s="9"/>
      <c r="S3" s="9" t="s">
        <v>7</v>
      </c>
      <c r="T3" s="9"/>
      <c r="U3" s="9"/>
    </row>
    <row r="4" s="2" customFormat="1" ht="50.1" customHeight="1" spans="1:21">
      <c r="A4" s="8"/>
      <c r="B4" s="9" t="s">
        <v>8</v>
      </c>
      <c r="C4" s="9" t="s">
        <v>9</v>
      </c>
      <c r="D4" s="9"/>
      <c r="E4" s="9"/>
      <c r="F4" s="9" t="s">
        <v>10</v>
      </c>
      <c r="G4" s="9" t="s">
        <v>11</v>
      </c>
      <c r="H4" s="9" t="s">
        <v>12</v>
      </c>
      <c r="I4" s="9" t="s">
        <v>13</v>
      </c>
      <c r="J4" s="9" t="s">
        <v>14</v>
      </c>
      <c r="K4" s="10" t="s">
        <v>15</v>
      </c>
      <c r="L4" s="9" t="s">
        <v>54</v>
      </c>
      <c r="M4" s="9" t="s">
        <v>55</v>
      </c>
      <c r="N4" s="9" t="s">
        <v>18</v>
      </c>
      <c r="O4" s="9"/>
      <c r="P4" s="9" t="s">
        <v>19</v>
      </c>
      <c r="Q4" s="9" t="s">
        <v>20</v>
      </c>
      <c r="R4" s="9" t="s">
        <v>21</v>
      </c>
      <c r="S4" s="9" t="s">
        <v>22</v>
      </c>
      <c r="T4" s="9" t="s">
        <v>23</v>
      </c>
      <c r="U4" s="9" t="s">
        <v>24</v>
      </c>
    </row>
    <row r="5" s="2" customFormat="1" ht="50.1" customHeight="1" spans="1:21">
      <c r="A5" s="8"/>
      <c r="B5" s="9"/>
      <c r="C5" s="9" t="s">
        <v>25</v>
      </c>
      <c r="D5" s="9" t="s">
        <v>26</v>
      </c>
      <c r="E5" s="9" t="s">
        <v>27</v>
      </c>
      <c r="F5" s="9"/>
      <c r="G5" s="9"/>
      <c r="H5" s="9"/>
      <c r="I5" s="9"/>
      <c r="J5" s="9"/>
      <c r="K5" s="10"/>
      <c r="L5" s="9"/>
      <c r="M5" s="9"/>
      <c r="N5" s="9" t="s">
        <v>28</v>
      </c>
      <c r="O5" s="9" t="s">
        <v>29</v>
      </c>
      <c r="P5" s="9"/>
      <c r="Q5" s="9"/>
      <c r="R5" s="9"/>
      <c r="S5" s="9"/>
      <c r="T5" s="9"/>
      <c r="U5" s="9"/>
    </row>
    <row r="6" s="2" customFormat="1" ht="24.95" customHeight="1" spans="1:21">
      <c r="A6" s="11" t="s">
        <v>30</v>
      </c>
      <c r="B6" s="32">
        <v>791</v>
      </c>
      <c r="C6" s="12">
        <v>308</v>
      </c>
      <c r="D6" s="32">
        <v>119</v>
      </c>
      <c r="E6" s="13">
        <f t="shared" ref="E6:E13" si="0">D6/C6</f>
        <v>0.386363636363636</v>
      </c>
      <c r="F6" s="36">
        <v>1235</v>
      </c>
      <c r="G6" s="32">
        <f>F6-1151</f>
        <v>84</v>
      </c>
      <c r="H6" s="12">
        <v>1266</v>
      </c>
      <c r="I6" s="15">
        <v>154.58</v>
      </c>
      <c r="J6" s="15">
        <f t="shared" ref="J6:J13" si="1">F6/I6</f>
        <v>7.98939060680554</v>
      </c>
      <c r="K6" s="36">
        <v>3</v>
      </c>
      <c r="L6" s="37">
        <v>16</v>
      </c>
      <c r="M6" s="37">
        <v>34</v>
      </c>
      <c r="N6" s="37">
        <v>1</v>
      </c>
      <c r="O6" s="37">
        <v>2</v>
      </c>
      <c r="P6" s="29">
        <v>1242</v>
      </c>
      <c r="Q6" s="29">
        <v>980</v>
      </c>
      <c r="R6" s="29">
        <v>29274</v>
      </c>
      <c r="S6" s="37">
        <v>8</v>
      </c>
      <c r="T6" s="37">
        <v>10</v>
      </c>
      <c r="U6" s="37">
        <f t="shared" ref="U6:U12" si="2">SUM(S6:T6)</f>
        <v>18</v>
      </c>
    </row>
    <row r="7" s="3" customFormat="1" ht="24.95" customHeight="1" spans="1:21">
      <c r="A7" s="11" t="s">
        <v>31</v>
      </c>
      <c r="B7" s="32">
        <v>247</v>
      </c>
      <c r="C7" s="12">
        <v>106</v>
      </c>
      <c r="D7" s="32">
        <v>16</v>
      </c>
      <c r="E7" s="13">
        <f t="shared" si="0"/>
        <v>0.150943396226415</v>
      </c>
      <c r="F7" s="36">
        <v>732</v>
      </c>
      <c r="G7" s="38">
        <f>F7-752</f>
        <v>-20</v>
      </c>
      <c r="H7" s="12">
        <v>827</v>
      </c>
      <c r="I7" s="15">
        <v>49.45</v>
      </c>
      <c r="J7" s="15">
        <f t="shared" si="1"/>
        <v>14.8028311425682</v>
      </c>
      <c r="K7" s="36">
        <v>0</v>
      </c>
      <c r="L7" s="37">
        <v>1</v>
      </c>
      <c r="M7" s="37">
        <v>1</v>
      </c>
      <c r="N7" s="37">
        <v>0</v>
      </c>
      <c r="O7" s="37">
        <v>0</v>
      </c>
      <c r="P7" s="29">
        <v>453</v>
      </c>
      <c r="Q7" s="29">
        <v>274</v>
      </c>
      <c r="R7" s="29">
        <v>6659</v>
      </c>
      <c r="S7" s="37">
        <v>1</v>
      </c>
      <c r="T7" s="37">
        <v>5</v>
      </c>
      <c r="U7" s="37">
        <f t="shared" si="2"/>
        <v>6</v>
      </c>
    </row>
    <row r="8" s="2" customFormat="1" ht="24.95" customHeight="1" spans="1:21">
      <c r="A8" s="11" t="s">
        <v>32</v>
      </c>
      <c r="B8" s="32">
        <v>316</v>
      </c>
      <c r="C8" s="12">
        <v>130</v>
      </c>
      <c r="D8" s="32">
        <v>37</v>
      </c>
      <c r="E8" s="13">
        <f t="shared" si="0"/>
        <v>0.284615384615385</v>
      </c>
      <c r="F8" s="36">
        <v>675</v>
      </c>
      <c r="G8" s="32">
        <f>F8-661</f>
        <v>14</v>
      </c>
      <c r="H8" s="12">
        <v>727</v>
      </c>
      <c r="I8" s="15">
        <v>60.48</v>
      </c>
      <c r="J8" s="15">
        <f t="shared" si="1"/>
        <v>11.1607142857143</v>
      </c>
      <c r="K8" s="36">
        <v>1</v>
      </c>
      <c r="L8" s="37">
        <v>2</v>
      </c>
      <c r="M8" s="37">
        <v>3</v>
      </c>
      <c r="N8" s="37">
        <v>1</v>
      </c>
      <c r="O8" s="37">
        <v>1</v>
      </c>
      <c r="P8" s="29">
        <v>551</v>
      </c>
      <c r="Q8" s="29">
        <v>381</v>
      </c>
      <c r="R8" s="29">
        <v>14626</v>
      </c>
      <c r="S8" s="37">
        <v>3</v>
      </c>
      <c r="T8" s="37">
        <v>4</v>
      </c>
      <c r="U8" s="37">
        <f t="shared" si="2"/>
        <v>7</v>
      </c>
    </row>
    <row r="9" s="2" customFormat="1" ht="24.95" customHeight="1" spans="1:21">
      <c r="A9" s="11" t="s">
        <v>33</v>
      </c>
      <c r="B9" s="32">
        <v>128</v>
      </c>
      <c r="C9" s="12">
        <v>48</v>
      </c>
      <c r="D9" s="32">
        <v>7</v>
      </c>
      <c r="E9" s="13">
        <f t="shared" si="0"/>
        <v>0.145833333333333</v>
      </c>
      <c r="F9" s="36">
        <v>218</v>
      </c>
      <c r="G9" s="32">
        <f>F9-226</f>
        <v>-8</v>
      </c>
      <c r="H9" s="12">
        <v>249</v>
      </c>
      <c r="I9" s="15">
        <v>39.47</v>
      </c>
      <c r="J9" s="15">
        <f t="shared" si="1"/>
        <v>5.52318216366861</v>
      </c>
      <c r="K9" s="36">
        <v>0</v>
      </c>
      <c r="L9" s="37">
        <v>5</v>
      </c>
      <c r="M9" s="37">
        <v>8</v>
      </c>
      <c r="N9" s="37">
        <v>5</v>
      </c>
      <c r="O9" s="37">
        <v>6</v>
      </c>
      <c r="P9" s="29">
        <v>171</v>
      </c>
      <c r="Q9" s="29">
        <v>102</v>
      </c>
      <c r="R9" s="29">
        <v>6920</v>
      </c>
      <c r="S9" s="37">
        <v>1</v>
      </c>
      <c r="T9" s="37">
        <v>0</v>
      </c>
      <c r="U9" s="37">
        <f t="shared" si="2"/>
        <v>1</v>
      </c>
    </row>
    <row r="10" s="2" customFormat="1" ht="24.95" customHeight="1" spans="1:21">
      <c r="A10" s="11" t="s">
        <v>34</v>
      </c>
      <c r="B10" s="32">
        <v>134</v>
      </c>
      <c r="C10" s="12">
        <v>61</v>
      </c>
      <c r="D10" s="32">
        <v>22</v>
      </c>
      <c r="E10" s="13">
        <f t="shared" si="0"/>
        <v>0.360655737704918</v>
      </c>
      <c r="F10" s="36">
        <v>413</v>
      </c>
      <c r="G10" s="32">
        <f>F10-419</f>
        <v>-6</v>
      </c>
      <c r="H10" s="12">
        <v>461</v>
      </c>
      <c r="I10" s="15">
        <v>35.04</v>
      </c>
      <c r="J10" s="15">
        <f t="shared" si="1"/>
        <v>11.7865296803653</v>
      </c>
      <c r="K10" s="36">
        <v>0</v>
      </c>
      <c r="L10" s="37">
        <v>8</v>
      </c>
      <c r="M10" s="37">
        <v>9</v>
      </c>
      <c r="N10" s="37">
        <v>1</v>
      </c>
      <c r="O10" s="37">
        <v>0</v>
      </c>
      <c r="P10" s="29">
        <v>474</v>
      </c>
      <c r="Q10" s="29">
        <v>244</v>
      </c>
      <c r="R10" s="29">
        <v>8931</v>
      </c>
      <c r="S10" s="37">
        <v>0</v>
      </c>
      <c r="T10" s="37">
        <v>0</v>
      </c>
      <c r="U10" s="37">
        <f t="shared" si="2"/>
        <v>0</v>
      </c>
    </row>
    <row r="11" s="2" customFormat="1" ht="24.95" customHeight="1" spans="1:21">
      <c r="A11" s="11" t="s">
        <v>35</v>
      </c>
      <c r="B11" s="32">
        <v>152</v>
      </c>
      <c r="C11" s="12">
        <v>61</v>
      </c>
      <c r="D11" s="32">
        <v>7</v>
      </c>
      <c r="E11" s="13">
        <f t="shared" si="0"/>
        <v>0.114754098360656</v>
      </c>
      <c r="F11" s="36">
        <v>419</v>
      </c>
      <c r="G11" s="32">
        <f>F11-428</f>
        <v>-9</v>
      </c>
      <c r="H11" s="12">
        <v>471</v>
      </c>
      <c r="I11" s="15">
        <v>30.46</v>
      </c>
      <c r="J11" s="15">
        <f t="shared" si="1"/>
        <v>13.7557452396586</v>
      </c>
      <c r="K11" s="36">
        <v>0</v>
      </c>
      <c r="L11" s="37">
        <v>5</v>
      </c>
      <c r="M11" s="37">
        <v>1</v>
      </c>
      <c r="N11" s="37">
        <v>2</v>
      </c>
      <c r="O11" s="37">
        <v>1</v>
      </c>
      <c r="P11" s="29">
        <v>123</v>
      </c>
      <c r="Q11" s="29">
        <v>56</v>
      </c>
      <c r="R11" s="29">
        <v>5647</v>
      </c>
      <c r="S11" s="37">
        <v>2</v>
      </c>
      <c r="T11" s="37">
        <v>0</v>
      </c>
      <c r="U11" s="37">
        <f t="shared" si="2"/>
        <v>2</v>
      </c>
    </row>
    <row r="12" s="3" customFormat="1" ht="24.95" customHeight="1" spans="1:21">
      <c r="A12" s="11" t="s">
        <v>36</v>
      </c>
      <c r="B12" s="32">
        <v>227</v>
      </c>
      <c r="C12" s="12">
        <v>142</v>
      </c>
      <c r="D12" s="32">
        <v>28</v>
      </c>
      <c r="E12" s="13">
        <f t="shared" si="0"/>
        <v>0.197183098591549</v>
      </c>
      <c r="F12" s="36">
        <v>745</v>
      </c>
      <c r="G12" s="38">
        <f>F12-732</f>
        <v>13</v>
      </c>
      <c r="H12" s="12">
        <v>805</v>
      </c>
      <c r="I12" s="15">
        <v>11.02</v>
      </c>
      <c r="J12" s="15">
        <f t="shared" si="1"/>
        <v>67.6043557168784</v>
      </c>
      <c r="K12" s="36">
        <v>0</v>
      </c>
      <c r="L12" s="37">
        <v>4</v>
      </c>
      <c r="M12" s="37">
        <v>6</v>
      </c>
      <c r="N12" s="37">
        <v>4</v>
      </c>
      <c r="O12" s="37">
        <v>0</v>
      </c>
      <c r="P12" s="30" t="s">
        <v>37</v>
      </c>
      <c r="Q12" s="30" t="s">
        <v>37</v>
      </c>
      <c r="R12" s="30" t="s">
        <v>37</v>
      </c>
      <c r="S12" s="37">
        <v>0</v>
      </c>
      <c r="T12" s="37">
        <v>0</v>
      </c>
      <c r="U12" s="37">
        <f t="shared" si="2"/>
        <v>0</v>
      </c>
    </row>
    <row r="13" s="2" customFormat="1" ht="24.95" customHeight="1" spans="1:21">
      <c r="A13" s="11" t="s">
        <v>38</v>
      </c>
      <c r="B13" s="39">
        <f t="shared" ref="B13:F13" si="3">B6+B7+B8+B9+B10+B11+B12</f>
        <v>1995</v>
      </c>
      <c r="C13" s="12">
        <f>SUM(C6:C12)</f>
        <v>856</v>
      </c>
      <c r="D13" s="32">
        <f t="shared" si="3"/>
        <v>236</v>
      </c>
      <c r="E13" s="13">
        <f t="shared" si="0"/>
        <v>0.275700934579439</v>
      </c>
      <c r="F13" s="32">
        <f t="shared" si="3"/>
        <v>4437</v>
      </c>
      <c r="G13" s="32">
        <f t="shared" ref="G13:N13" si="4">SUM(G6:G12)</f>
        <v>68</v>
      </c>
      <c r="H13" s="12">
        <v>4806</v>
      </c>
      <c r="I13" s="15">
        <f t="shared" si="4"/>
        <v>380.5</v>
      </c>
      <c r="J13" s="15">
        <f t="shared" si="1"/>
        <v>11.6609724047306</v>
      </c>
      <c r="K13" s="32">
        <f>K6+K7+K8+K9+K10+K11+K12</f>
        <v>4</v>
      </c>
      <c r="L13" s="37">
        <f t="shared" si="4"/>
        <v>41</v>
      </c>
      <c r="M13" s="37">
        <f t="shared" si="4"/>
        <v>62</v>
      </c>
      <c r="N13" s="37">
        <f t="shared" si="4"/>
        <v>14</v>
      </c>
      <c r="O13" s="37">
        <f>O6+O7+O8+O9+O10+O11+O12</f>
        <v>10</v>
      </c>
      <c r="P13" s="30">
        <v>3234</v>
      </c>
      <c r="Q13" s="30">
        <v>2200</v>
      </c>
      <c r="R13" s="30">
        <v>77632</v>
      </c>
      <c r="S13" s="37">
        <f t="shared" ref="S13:U13" si="5">SUM(S6:S12)</f>
        <v>15</v>
      </c>
      <c r="T13" s="37">
        <f t="shared" si="5"/>
        <v>19</v>
      </c>
      <c r="U13" s="37">
        <f t="shared" si="5"/>
        <v>34</v>
      </c>
    </row>
    <row r="14" s="2" customFormat="1" ht="60" customHeight="1" spans="1:21">
      <c r="A14" s="11" t="s">
        <v>56</v>
      </c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23"/>
      <c r="M14" s="24"/>
      <c r="N14" s="24"/>
      <c r="O14" s="25"/>
      <c r="P14" s="31" t="s">
        <v>52</v>
      </c>
      <c r="Q14" s="31"/>
      <c r="R14" s="31"/>
      <c r="S14" s="23"/>
      <c r="T14" s="24"/>
      <c r="U14" s="25"/>
    </row>
    <row r="15" s="4" customFormat="1" spans="1:21">
      <c r="C15" s="5"/>
      <c r="F15" s="5"/>
      <c r="H15" s="5"/>
      <c r="I15" s="5"/>
      <c r="J15" s="5"/>
      <c r="K15" s="27"/>
      <c r="L15" s="1"/>
      <c r="M15" s="6"/>
    </row>
    <row r="16" s="4" customFormat="1" spans="1:21">
      <c r="C16" s="5"/>
      <c r="F16" s="5"/>
      <c r="H16" s="5"/>
      <c r="I16" s="5"/>
      <c r="J16" s="5"/>
      <c r="K16" s="1"/>
      <c r="L16" s="1"/>
      <c r="M16" s="6"/>
    </row>
    <row r="19" s="4" customFormat="1" spans="3:13">
      <c r="C19" s="5"/>
      <c r="D19" s="1" t="s">
        <v>41</v>
      </c>
      <c r="E19" s="1"/>
      <c r="F19" s="28"/>
      <c r="G19" s="1"/>
      <c r="H19" s="28"/>
      <c r="I19" s="28"/>
      <c r="J19" s="28"/>
      <c r="K19" s="1"/>
      <c r="M19" s="6"/>
    </row>
  </sheetData>
  <mergeCells count="28">
    <mergeCell ref="A2:U2"/>
    <mergeCell ref="B3:E3"/>
    <mergeCell ref="F3:J3"/>
    <mergeCell ref="L3:O3"/>
    <mergeCell ref="P3:R3"/>
    <mergeCell ref="S3:U3"/>
    <mergeCell ref="C4:E4"/>
    <mergeCell ref="N4:O4"/>
    <mergeCell ref="A14:K14"/>
    <mergeCell ref="L14:O14"/>
    <mergeCell ref="P14:R14"/>
    <mergeCell ref="S14:U14"/>
    <mergeCell ref="A3:A5"/>
    <mergeCell ref="B4:B5"/>
    <mergeCell ref="F4:F5"/>
    <mergeCell ref="G4:G5"/>
    <mergeCell ref="H4:H5"/>
    <mergeCell ref="I4:I5"/>
    <mergeCell ref="J4:J5"/>
    <mergeCell ref="K4:K5"/>
    <mergeCell ref="L4:L5"/>
    <mergeCell ref="M4:M5"/>
    <mergeCell ref="P4:P5"/>
    <mergeCell ref="Q4:Q5"/>
    <mergeCell ref="R4:R5"/>
    <mergeCell ref="S4:S5"/>
    <mergeCell ref="T4:T5"/>
    <mergeCell ref="U4:U5"/>
  </mergeCells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U19"/>
  <sheetViews>
    <sheetView workbookViewId="0">
      <selection activeCell="O5" sqref="O5"/>
    </sheetView>
  </sheetViews>
  <sheetFormatPr defaultColWidth="9" defaultRowHeight="15.6"/>
  <cols>
    <col min="1" max="1" width="8.25" style="4" customWidth="1"/>
    <col min="2" max="2" width="7.125" style="4" customWidth="1"/>
    <col min="3" max="3" width="7.125" style="5" customWidth="1"/>
    <col min="4" max="5" width="7.125" style="4" customWidth="1"/>
    <col min="6" max="6" width="7.125" style="5" customWidth="1"/>
    <col min="7" max="7" width="7.125" style="4" customWidth="1"/>
    <col min="8" max="10" width="7.125" style="5" customWidth="1"/>
    <col min="11" max="12" width="7.125" style="4" customWidth="1"/>
    <col min="13" max="13" width="7.125" style="6" customWidth="1"/>
    <col min="14" max="15" width="7.125" style="4" customWidth="1"/>
    <col min="16" max="21" width="7.375" style="4" customWidth="1"/>
    <col min="22" max="16384" width="9" style="4"/>
  </cols>
  <sheetData>
    <row r="2" s="1" customFormat="1" ht="50.1" customHeight="1" spans="1:21">
      <c r="A2" s="7" t="s">
        <v>57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</row>
    <row r="3" s="2" customFormat="1" ht="45" customHeight="1" spans="1:21">
      <c r="A3" s="8" t="s">
        <v>1</v>
      </c>
      <c r="B3" s="9" t="s">
        <v>2</v>
      </c>
      <c r="C3" s="9"/>
      <c r="D3" s="9"/>
      <c r="E3" s="9"/>
      <c r="F3" s="9" t="s">
        <v>3</v>
      </c>
      <c r="G3" s="9"/>
      <c r="H3" s="9"/>
      <c r="I3" s="9"/>
      <c r="J3" s="9"/>
      <c r="K3" s="10" t="s">
        <v>4</v>
      </c>
      <c r="L3" s="9" t="s">
        <v>5</v>
      </c>
      <c r="M3" s="9"/>
      <c r="N3" s="9"/>
      <c r="O3" s="9"/>
      <c r="P3" s="9" t="s">
        <v>58</v>
      </c>
      <c r="Q3" s="9"/>
      <c r="R3" s="9"/>
      <c r="S3" s="9" t="s">
        <v>7</v>
      </c>
      <c r="T3" s="9"/>
      <c r="U3" s="9"/>
    </row>
    <row r="4" s="2" customFormat="1" ht="50.1" customHeight="1" spans="1:21">
      <c r="A4" s="8"/>
      <c r="B4" s="9" t="s">
        <v>8</v>
      </c>
      <c r="C4" s="9" t="s">
        <v>9</v>
      </c>
      <c r="D4" s="9"/>
      <c r="E4" s="9"/>
      <c r="F4" s="9" t="s">
        <v>10</v>
      </c>
      <c r="G4" s="9" t="s">
        <v>11</v>
      </c>
      <c r="H4" s="9" t="s">
        <v>12</v>
      </c>
      <c r="I4" s="9" t="s">
        <v>13</v>
      </c>
      <c r="J4" s="9" t="s">
        <v>14</v>
      </c>
      <c r="K4" s="10" t="s">
        <v>15</v>
      </c>
      <c r="L4" s="9" t="s">
        <v>59</v>
      </c>
      <c r="M4" s="9" t="s">
        <v>60</v>
      </c>
      <c r="N4" s="9" t="s">
        <v>18</v>
      </c>
      <c r="O4" s="9"/>
      <c r="P4" s="9" t="s">
        <v>19</v>
      </c>
      <c r="Q4" s="9" t="s">
        <v>20</v>
      </c>
      <c r="R4" s="9" t="s">
        <v>21</v>
      </c>
      <c r="S4" s="9" t="s">
        <v>22</v>
      </c>
      <c r="T4" s="9" t="s">
        <v>23</v>
      </c>
      <c r="U4" s="9" t="s">
        <v>24</v>
      </c>
    </row>
    <row r="5" s="2" customFormat="1" ht="50.1" customHeight="1" spans="1:21">
      <c r="A5" s="8"/>
      <c r="B5" s="9"/>
      <c r="C5" s="9" t="s">
        <v>25</v>
      </c>
      <c r="D5" s="9" t="s">
        <v>26</v>
      </c>
      <c r="E5" s="9" t="s">
        <v>27</v>
      </c>
      <c r="F5" s="9"/>
      <c r="G5" s="9"/>
      <c r="H5" s="9"/>
      <c r="I5" s="9"/>
      <c r="J5" s="9"/>
      <c r="K5" s="10"/>
      <c r="L5" s="9"/>
      <c r="M5" s="9"/>
      <c r="N5" s="9" t="s">
        <v>28</v>
      </c>
      <c r="O5" s="9" t="s">
        <v>29</v>
      </c>
      <c r="P5" s="9"/>
      <c r="Q5" s="9"/>
      <c r="R5" s="9"/>
      <c r="S5" s="9"/>
      <c r="T5" s="9"/>
      <c r="U5" s="9"/>
    </row>
    <row r="6" s="2" customFormat="1" ht="24.95" customHeight="1" spans="1:21">
      <c r="A6" s="11" t="s">
        <v>30</v>
      </c>
      <c r="B6" s="40">
        <v>902</v>
      </c>
      <c r="C6" s="33">
        <v>308</v>
      </c>
      <c r="D6" s="40">
        <v>123</v>
      </c>
      <c r="E6" s="34">
        <f t="shared" ref="E6:E13" si="0">D6/C6</f>
        <v>0.399350649350649</v>
      </c>
      <c r="F6" s="8">
        <v>1236</v>
      </c>
      <c r="G6" s="40">
        <f>F6-1151</f>
        <v>85</v>
      </c>
      <c r="H6" s="33">
        <v>1266</v>
      </c>
      <c r="I6" s="35">
        <v>154.58</v>
      </c>
      <c r="J6" s="35">
        <f t="shared" ref="J6:J13" si="1">F6/I6</f>
        <v>7.99585974899728</v>
      </c>
      <c r="K6" s="8">
        <v>3</v>
      </c>
      <c r="L6" s="41">
        <v>19</v>
      </c>
      <c r="M6" s="41">
        <v>40</v>
      </c>
      <c r="N6" s="41">
        <v>1</v>
      </c>
      <c r="O6" s="41">
        <v>2</v>
      </c>
      <c r="P6" s="17">
        <v>2613</v>
      </c>
      <c r="Q6" s="17">
        <v>1684</v>
      </c>
      <c r="R6" s="17">
        <v>29856</v>
      </c>
      <c r="S6" s="41">
        <v>8</v>
      </c>
      <c r="T6" s="41">
        <v>10</v>
      </c>
      <c r="U6" s="41">
        <f t="shared" ref="U6:U12" si="2">SUM(S6:T6)</f>
        <v>18</v>
      </c>
    </row>
    <row r="7" s="3" customFormat="1" ht="24.95" customHeight="1" spans="1:21">
      <c r="A7" s="11" t="s">
        <v>31</v>
      </c>
      <c r="B7" s="40">
        <v>282</v>
      </c>
      <c r="C7" s="33">
        <v>106</v>
      </c>
      <c r="D7" s="40">
        <v>19</v>
      </c>
      <c r="E7" s="34">
        <f t="shared" si="0"/>
        <v>0.179245283018868</v>
      </c>
      <c r="F7" s="8">
        <v>726</v>
      </c>
      <c r="G7" s="42">
        <f>F7-752</f>
        <v>-26</v>
      </c>
      <c r="H7" s="33">
        <v>827</v>
      </c>
      <c r="I7" s="35">
        <v>49.45</v>
      </c>
      <c r="J7" s="35">
        <f t="shared" si="1"/>
        <v>14.6814964610718</v>
      </c>
      <c r="K7" s="8">
        <v>0</v>
      </c>
      <c r="L7" s="41">
        <v>1</v>
      </c>
      <c r="M7" s="41">
        <v>1</v>
      </c>
      <c r="N7" s="41">
        <v>0</v>
      </c>
      <c r="O7" s="41">
        <v>1</v>
      </c>
      <c r="P7" s="17">
        <v>829</v>
      </c>
      <c r="Q7" s="17">
        <v>672</v>
      </c>
      <c r="R7" s="17">
        <v>7007</v>
      </c>
      <c r="S7" s="41">
        <v>2</v>
      </c>
      <c r="T7" s="41">
        <v>5</v>
      </c>
      <c r="U7" s="41">
        <f t="shared" si="2"/>
        <v>7</v>
      </c>
    </row>
    <row r="8" s="2" customFormat="1" ht="24.95" customHeight="1" spans="1:21">
      <c r="A8" s="11" t="s">
        <v>32</v>
      </c>
      <c r="B8" s="40">
        <v>343</v>
      </c>
      <c r="C8" s="33">
        <v>130</v>
      </c>
      <c r="D8" s="40">
        <v>39</v>
      </c>
      <c r="E8" s="34">
        <f t="shared" si="0"/>
        <v>0.3</v>
      </c>
      <c r="F8" s="8">
        <v>662</v>
      </c>
      <c r="G8" s="40">
        <f>F8-661</f>
        <v>1</v>
      </c>
      <c r="H8" s="33">
        <v>727</v>
      </c>
      <c r="I8" s="35">
        <v>60.48</v>
      </c>
      <c r="J8" s="35">
        <f t="shared" si="1"/>
        <v>10.9457671957672</v>
      </c>
      <c r="K8" s="8">
        <v>1</v>
      </c>
      <c r="L8" s="41">
        <v>3</v>
      </c>
      <c r="M8" s="41">
        <v>3</v>
      </c>
      <c r="N8" s="41">
        <v>1</v>
      </c>
      <c r="O8" s="41">
        <v>1</v>
      </c>
      <c r="P8" s="17">
        <v>1137</v>
      </c>
      <c r="Q8" s="17">
        <v>698</v>
      </c>
      <c r="R8" s="17">
        <v>14853</v>
      </c>
      <c r="S8" s="41">
        <v>5</v>
      </c>
      <c r="T8" s="41">
        <v>4</v>
      </c>
      <c r="U8" s="41">
        <f t="shared" si="2"/>
        <v>9</v>
      </c>
    </row>
    <row r="9" s="2" customFormat="1" ht="24.95" customHeight="1" spans="1:21">
      <c r="A9" s="11" t="s">
        <v>33</v>
      </c>
      <c r="B9" s="40">
        <v>145</v>
      </c>
      <c r="C9" s="33">
        <v>48</v>
      </c>
      <c r="D9" s="40">
        <v>7</v>
      </c>
      <c r="E9" s="34">
        <f t="shared" si="0"/>
        <v>0.145833333333333</v>
      </c>
      <c r="F9" s="8">
        <v>218</v>
      </c>
      <c r="G9" s="40">
        <f>F9-226</f>
        <v>-8</v>
      </c>
      <c r="H9" s="33">
        <v>249</v>
      </c>
      <c r="I9" s="35">
        <v>39.47</v>
      </c>
      <c r="J9" s="35">
        <f t="shared" si="1"/>
        <v>5.52318216366861</v>
      </c>
      <c r="K9" s="8">
        <v>0</v>
      </c>
      <c r="L9" s="41">
        <v>5</v>
      </c>
      <c r="M9" s="41">
        <v>8</v>
      </c>
      <c r="N9" s="41">
        <v>5</v>
      </c>
      <c r="O9" s="41">
        <v>6</v>
      </c>
      <c r="P9" s="17">
        <v>383</v>
      </c>
      <c r="Q9" s="17">
        <v>227</v>
      </c>
      <c r="R9" s="17">
        <v>6905</v>
      </c>
      <c r="S9" s="41">
        <v>1</v>
      </c>
      <c r="T9" s="41">
        <v>0</v>
      </c>
      <c r="U9" s="41">
        <f t="shared" si="2"/>
        <v>1</v>
      </c>
    </row>
    <row r="10" s="2" customFormat="1" ht="24.95" customHeight="1" spans="1:21">
      <c r="A10" s="11" t="s">
        <v>34</v>
      </c>
      <c r="B10" s="40">
        <v>151</v>
      </c>
      <c r="C10" s="33">
        <v>61</v>
      </c>
      <c r="D10" s="40">
        <v>26</v>
      </c>
      <c r="E10" s="34">
        <f t="shared" si="0"/>
        <v>0.426229508196721</v>
      </c>
      <c r="F10" s="8">
        <v>404</v>
      </c>
      <c r="G10" s="40">
        <f>F10-419</f>
        <v>-15</v>
      </c>
      <c r="H10" s="33">
        <v>461</v>
      </c>
      <c r="I10" s="35">
        <v>35.04</v>
      </c>
      <c r="J10" s="35">
        <f t="shared" si="1"/>
        <v>11.5296803652968</v>
      </c>
      <c r="K10" s="8">
        <v>0</v>
      </c>
      <c r="L10" s="41">
        <v>9</v>
      </c>
      <c r="M10" s="41">
        <v>9</v>
      </c>
      <c r="N10" s="41">
        <v>1</v>
      </c>
      <c r="O10" s="41">
        <v>0</v>
      </c>
      <c r="P10" s="17">
        <v>824</v>
      </c>
      <c r="Q10" s="17">
        <v>591</v>
      </c>
      <c r="R10" s="17">
        <v>9197</v>
      </c>
      <c r="S10" s="41">
        <v>0</v>
      </c>
      <c r="T10" s="41">
        <v>0</v>
      </c>
      <c r="U10" s="41">
        <f t="shared" si="2"/>
        <v>0</v>
      </c>
    </row>
    <row r="11" s="2" customFormat="1" ht="24.95" customHeight="1" spans="1:21">
      <c r="A11" s="11" t="s">
        <v>35</v>
      </c>
      <c r="B11" s="40">
        <v>172</v>
      </c>
      <c r="C11" s="33">
        <v>61</v>
      </c>
      <c r="D11" s="40">
        <v>9</v>
      </c>
      <c r="E11" s="34">
        <f t="shared" si="0"/>
        <v>0.147540983606557</v>
      </c>
      <c r="F11" s="8">
        <v>417</v>
      </c>
      <c r="G11" s="40">
        <f>F11-428</f>
        <v>-11</v>
      </c>
      <c r="H11" s="33">
        <v>471</v>
      </c>
      <c r="I11" s="35">
        <v>30.46</v>
      </c>
      <c r="J11" s="35">
        <f t="shared" si="1"/>
        <v>13.6900853578464</v>
      </c>
      <c r="K11" s="8">
        <v>0</v>
      </c>
      <c r="L11" s="41">
        <v>6</v>
      </c>
      <c r="M11" s="41">
        <v>2</v>
      </c>
      <c r="N11" s="41">
        <v>3</v>
      </c>
      <c r="O11" s="41">
        <v>1</v>
      </c>
      <c r="P11" s="17">
        <v>326</v>
      </c>
      <c r="Q11" s="17">
        <v>263</v>
      </c>
      <c r="R11" s="17">
        <v>5825</v>
      </c>
      <c r="S11" s="41">
        <v>2</v>
      </c>
      <c r="T11" s="41">
        <v>0</v>
      </c>
      <c r="U11" s="41">
        <f t="shared" si="2"/>
        <v>2</v>
      </c>
    </row>
    <row r="12" s="3" customFormat="1" ht="24.95" customHeight="1" spans="1:21">
      <c r="A12" s="11" t="s">
        <v>36</v>
      </c>
      <c r="B12" s="40">
        <v>267</v>
      </c>
      <c r="C12" s="33">
        <v>142</v>
      </c>
      <c r="D12" s="40">
        <v>31</v>
      </c>
      <c r="E12" s="34">
        <f t="shared" si="0"/>
        <v>0.21830985915493</v>
      </c>
      <c r="F12" s="8">
        <v>756</v>
      </c>
      <c r="G12" s="42">
        <f>F12-732</f>
        <v>24</v>
      </c>
      <c r="H12" s="33">
        <v>805</v>
      </c>
      <c r="I12" s="35">
        <v>11.02</v>
      </c>
      <c r="J12" s="35">
        <f t="shared" si="1"/>
        <v>68.6025408348457</v>
      </c>
      <c r="K12" s="8">
        <v>0</v>
      </c>
      <c r="L12" s="41">
        <v>5</v>
      </c>
      <c r="M12" s="41">
        <v>8</v>
      </c>
      <c r="N12" s="41">
        <v>5</v>
      </c>
      <c r="O12" s="41">
        <v>0</v>
      </c>
      <c r="P12" s="20" t="s">
        <v>37</v>
      </c>
      <c r="Q12" s="20" t="s">
        <v>37</v>
      </c>
      <c r="R12" s="20" t="s">
        <v>37</v>
      </c>
      <c r="S12" s="41">
        <v>0</v>
      </c>
      <c r="T12" s="41">
        <v>0</v>
      </c>
      <c r="U12" s="41">
        <f t="shared" si="2"/>
        <v>0</v>
      </c>
    </row>
    <row r="13" s="2" customFormat="1" ht="24.95" customHeight="1" spans="1:21">
      <c r="A13" s="11" t="s">
        <v>38</v>
      </c>
      <c r="B13" s="43">
        <f t="shared" ref="B13:F13" si="3">B6+B7+B8+B9+B10+B11+B12</f>
        <v>2262</v>
      </c>
      <c r="C13" s="33">
        <f>SUM(C6:C12)</f>
        <v>856</v>
      </c>
      <c r="D13" s="40">
        <f t="shared" si="3"/>
        <v>254</v>
      </c>
      <c r="E13" s="34">
        <f t="shared" si="0"/>
        <v>0.296728971962617</v>
      </c>
      <c r="F13" s="40">
        <f t="shared" si="3"/>
        <v>4419</v>
      </c>
      <c r="G13" s="40">
        <f t="shared" ref="G13:N13" si="4">SUM(G6:G12)</f>
        <v>50</v>
      </c>
      <c r="H13" s="33">
        <v>4806</v>
      </c>
      <c r="I13" s="35">
        <f t="shared" si="4"/>
        <v>380.5</v>
      </c>
      <c r="J13" s="35">
        <f t="shared" si="1"/>
        <v>11.6136662286465</v>
      </c>
      <c r="K13" s="40">
        <f>K6+K7+K8+K9+K10+K11+K12</f>
        <v>4</v>
      </c>
      <c r="L13" s="41">
        <f t="shared" si="4"/>
        <v>48</v>
      </c>
      <c r="M13" s="41">
        <f t="shared" si="4"/>
        <v>71</v>
      </c>
      <c r="N13" s="41">
        <f t="shared" si="4"/>
        <v>16</v>
      </c>
      <c r="O13" s="41">
        <f>O6+O7+O8+O9+O10+O11+O12</f>
        <v>11</v>
      </c>
      <c r="P13" s="20">
        <v>6772</v>
      </c>
      <c r="Q13" s="20">
        <v>4458</v>
      </c>
      <c r="R13" s="20">
        <v>79469</v>
      </c>
      <c r="S13" s="41">
        <f t="shared" ref="S13:U13" si="5">SUM(S6:S12)</f>
        <v>18</v>
      </c>
      <c r="T13" s="41">
        <f t="shared" si="5"/>
        <v>19</v>
      </c>
      <c r="U13" s="41">
        <f t="shared" si="5"/>
        <v>37</v>
      </c>
    </row>
    <row r="14" s="2" customFormat="1" ht="60" customHeight="1" spans="1:21">
      <c r="A14" s="40" t="s">
        <v>61</v>
      </c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23"/>
      <c r="M14" s="24"/>
      <c r="N14" s="24"/>
      <c r="O14" s="25"/>
      <c r="P14" s="31" t="s">
        <v>62</v>
      </c>
      <c r="Q14" s="31"/>
      <c r="R14" s="31"/>
      <c r="S14" s="23"/>
      <c r="T14" s="24"/>
      <c r="U14" s="25"/>
    </row>
    <row r="15" s="4" customFormat="1" spans="1:21">
      <c r="C15" s="5"/>
      <c r="F15" s="5"/>
      <c r="H15" s="5"/>
      <c r="I15" s="5"/>
      <c r="J15" s="5"/>
      <c r="K15" s="27"/>
      <c r="L15" s="1"/>
      <c r="M15" s="6"/>
    </row>
    <row r="16" s="4" customFormat="1" spans="1:21">
      <c r="C16" s="5"/>
      <c r="F16" s="5"/>
      <c r="H16" s="5"/>
      <c r="I16" s="5"/>
      <c r="J16" s="5"/>
      <c r="K16" s="1"/>
      <c r="L16" s="1"/>
      <c r="M16" s="6"/>
    </row>
    <row r="19" s="4" customFormat="1" spans="3:13">
      <c r="C19" s="5"/>
      <c r="D19" s="1" t="s">
        <v>41</v>
      </c>
      <c r="E19" s="1"/>
      <c r="F19" s="28"/>
      <c r="G19" s="1"/>
      <c r="H19" s="28"/>
      <c r="I19" s="28"/>
      <c r="J19" s="28"/>
      <c r="K19" s="1"/>
      <c r="M19" s="6"/>
    </row>
  </sheetData>
  <mergeCells count="28">
    <mergeCell ref="A2:U2"/>
    <mergeCell ref="B3:E3"/>
    <mergeCell ref="F3:J3"/>
    <mergeCell ref="L3:O3"/>
    <mergeCell ref="P3:R3"/>
    <mergeCell ref="S3:U3"/>
    <mergeCell ref="C4:E4"/>
    <mergeCell ref="N4:O4"/>
    <mergeCell ref="A14:K14"/>
    <mergeCell ref="L14:O14"/>
    <mergeCell ref="P14:R14"/>
    <mergeCell ref="S14:U14"/>
    <mergeCell ref="A3:A5"/>
    <mergeCell ref="B4:B5"/>
    <mergeCell ref="F4:F5"/>
    <mergeCell ref="G4:G5"/>
    <mergeCell ref="H4:H5"/>
    <mergeCell ref="I4:I5"/>
    <mergeCell ref="J4:J5"/>
    <mergeCell ref="K4:K5"/>
    <mergeCell ref="L4:L5"/>
    <mergeCell ref="M4:M5"/>
    <mergeCell ref="P4:P5"/>
    <mergeCell ref="Q4:Q5"/>
    <mergeCell ref="R4:R5"/>
    <mergeCell ref="S4:S5"/>
    <mergeCell ref="T4:T5"/>
    <mergeCell ref="U4:U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U19"/>
  <sheetViews>
    <sheetView workbookViewId="0">
      <selection activeCell="X3" sqref="X3"/>
    </sheetView>
  </sheetViews>
  <sheetFormatPr defaultColWidth="9" defaultRowHeight="15.6"/>
  <cols>
    <col min="1" max="1" width="8.25" style="4" customWidth="1"/>
    <col min="2" max="2" width="7.125" style="4" customWidth="1"/>
    <col min="3" max="3" width="7.125" style="5" customWidth="1"/>
    <col min="4" max="5" width="7.125" style="4" customWidth="1"/>
    <col min="6" max="6" width="7.125" style="5" customWidth="1"/>
    <col min="7" max="7" width="7.125" style="4" customWidth="1"/>
    <col min="8" max="10" width="7.125" style="5" customWidth="1"/>
    <col min="11" max="12" width="7.125" style="4" customWidth="1"/>
    <col min="13" max="13" width="7.125" style="6" customWidth="1"/>
    <col min="14" max="15" width="7.125" style="4" customWidth="1"/>
    <col min="16" max="21" width="7.375" style="4" customWidth="1"/>
    <col min="22" max="16384" width="9" style="4"/>
  </cols>
  <sheetData>
    <row r="2" s="1" customFormat="1" ht="50.1" customHeight="1" spans="1:21">
      <c r="A2" s="7" t="s">
        <v>63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</row>
    <row r="3" s="2" customFormat="1" ht="45" customHeight="1" spans="1:21">
      <c r="A3" s="8" t="s">
        <v>1</v>
      </c>
      <c r="B3" s="9" t="s">
        <v>2</v>
      </c>
      <c r="C3" s="9"/>
      <c r="D3" s="9"/>
      <c r="E3" s="9"/>
      <c r="F3" s="9" t="s">
        <v>3</v>
      </c>
      <c r="G3" s="9"/>
      <c r="H3" s="9"/>
      <c r="I3" s="9"/>
      <c r="J3" s="9"/>
      <c r="K3" s="10" t="s">
        <v>4</v>
      </c>
      <c r="L3" s="9" t="s">
        <v>5</v>
      </c>
      <c r="M3" s="9"/>
      <c r="N3" s="9"/>
      <c r="O3" s="9"/>
      <c r="P3" s="9" t="s">
        <v>58</v>
      </c>
      <c r="Q3" s="9"/>
      <c r="R3" s="9"/>
      <c r="S3" s="9" t="s">
        <v>7</v>
      </c>
      <c r="T3" s="9"/>
      <c r="U3" s="9"/>
    </row>
    <row r="4" s="2" customFormat="1" ht="50.1" customHeight="1" spans="1:21">
      <c r="A4" s="8"/>
      <c r="B4" s="9" t="s">
        <v>8</v>
      </c>
      <c r="C4" s="9" t="s">
        <v>9</v>
      </c>
      <c r="D4" s="9"/>
      <c r="E4" s="9"/>
      <c r="F4" s="9" t="s">
        <v>10</v>
      </c>
      <c r="G4" s="9" t="s">
        <v>11</v>
      </c>
      <c r="H4" s="9" t="s">
        <v>12</v>
      </c>
      <c r="I4" s="9" t="s">
        <v>13</v>
      </c>
      <c r="J4" s="9" t="s">
        <v>14</v>
      </c>
      <c r="K4" s="10" t="s">
        <v>15</v>
      </c>
      <c r="L4" s="9" t="s">
        <v>64</v>
      </c>
      <c r="M4" s="9" t="s">
        <v>65</v>
      </c>
      <c r="N4" s="9" t="s">
        <v>18</v>
      </c>
      <c r="O4" s="9"/>
      <c r="P4" s="9" t="s">
        <v>19</v>
      </c>
      <c r="Q4" s="9" t="s">
        <v>20</v>
      </c>
      <c r="R4" s="9" t="s">
        <v>21</v>
      </c>
      <c r="S4" s="9" t="s">
        <v>22</v>
      </c>
      <c r="T4" s="9" t="s">
        <v>23</v>
      </c>
      <c r="U4" s="9" t="s">
        <v>24</v>
      </c>
    </row>
    <row r="5" s="2" customFormat="1" ht="50.1" customHeight="1" spans="1:21">
      <c r="A5" s="8"/>
      <c r="B5" s="9"/>
      <c r="C5" s="9" t="s">
        <v>25</v>
      </c>
      <c r="D5" s="9" t="s">
        <v>26</v>
      </c>
      <c r="E5" s="9" t="s">
        <v>27</v>
      </c>
      <c r="F5" s="9"/>
      <c r="G5" s="9"/>
      <c r="H5" s="9"/>
      <c r="I5" s="9"/>
      <c r="J5" s="9"/>
      <c r="K5" s="10"/>
      <c r="L5" s="9"/>
      <c r="M5" s="9"/>
      <c r="N5" s="9" t="s">
        <v>28</v>
      </c>
      <c r="O5" s="9" t="s">
        <v>29</v>
      </c>
      <c r="P5" s="9"/>
      <c r="Q5" s="9"/>
      <c r="R5" s="9"/>
      <c r="S5" s="9"/>
      <c r="T5" s="9"/>
      <c r="U5" s="9"/>
    </row>
    <row r="6" s="2" customFormat="1" ht="24.95" customHeight="1" spans="1:21">
      <c r="A6" s="11" t="s">
        <v>30</v>
      </c>
      <c r="B6" s="32">
        <v>1012</v>
      </c>
      <c r="C6" s="33">
        <v>308</v>
      </c>
      <c r="D6" s="32">
        <v>139</v>
      </c>
      <c r="E6" s="34">
        <f t="shared" ref="E6:E13" si="0">D6/C6</f>
        <v>0.451298701298701</v>
      </c>
      <c r="F6" s="8">
        <v>1251</v>
      </c>
      <c r="G6" s="32">
        <f>F6-1151</f>
        <v>100</v>
      </c>
      <c r="H6" s="33">
        <v>1266</v>
      </c>
      <c r="I6" s="35">
        <v>154.58</v>
      </c>
      <c r="J6" s="35">
        <f t="shared" ref="J6:J13" si="1">F6/I6</f>
        <v>8.09289688187346</v>
      </c>
      <c r="K6" s="36">
        <v>3</v>
      </c>
      <c r="L6" s="37">
        <v>20</v>
      </c>
      <c r="M6" s="37">
        <v>46</v>
      </c>
      <c r="N6" s="37">
        <v>1</v>
      </c>
      <c r="O6" s="37">
        <v>2</v>
      </c>
      <c r="P6" s="17">
        <v>2613</v>
      </c>
      <c r="Q6" s="17">
        <v>1684</v>
      </c>
      <c r="R6" s="17">
        <v>29856</v>
      </c>
      <c r="S6" s="37">
        <v>10</v>
      </c>
      <c r="T6" s="37">
        <v>11</v>
      </c>
      <c r="U6" s="37">
        <f t="shared" ref="U6:U12" si="2">SUM(S6:T6)</f>
        <v>21</v>
      </c>
    </row>
    <row r="7" s="3" customFormat="1" ht="24.95" customHeight="1" spans="1:21">
      <c r="A7" s="11" t="s">
        <v>31</v>
      </c>
      <c r="B7" s="32">
        <v>318</v>
      </c>
      <c r="C7" s="33">
        <v>106</v>
      </c>
      <c r="D7" s="32">
        <v>25</v>
      </c>
      <c r="E7" s="34">
        <f t="shared" si="0"/>
        <v>0.235849056603774</v>
      </c>
      <c r="F7" s="8">
        <v>720</v>
      </c>
      <c r="G7" s="38">
        <f>F7-752</f>
        <v>-32</v>
      </c>
      <c r="H7" s="33">
        <v>827</v>
      </c>
      <c r="I7" s="35">
        <v>49.45</v>
      </c>
      <c r="J7" s="35">
        <f t="shared" si="1"/>
        <v>14.5601617795753</v>
      </c>
      <c r="K7" s="36">
        <v>0</v>
      </c>
      <c r="L7" s="37">
        <v>1</v>
      </c>
      <c r="M7" s="37">
        <v>4</v>
      </c>
      <c r="N7" s="37">
        <v>0</v>
      </c>
      <c r="O7" s="37">
        <v>1</v>
      </c>
      <c r="P7" s="17">
        <v>829</v>
      </c>
      <c r="Q7" s="17">
        <v>672</v>
      </c>
      <c r="R7" s="17">
        <v>7007</v>
      </c>
      <c r="S7" s="37">
        <v>3</v>
      </c>
      <c r="T7" s="37">
        <v>5</v>
      </c>
      <c r="U7" s="37">
        <f t="shared" si="2"/>
        <v>8</v>
      </c>
    </row>
    <row r="8" s="2" customFormat="1" ht="24.95" customHeight="1" spans="1:21">
      <c r="A8" s="11" t="s">
        <v>32</v>
      </c>
      <c r="B8" s="32">
        <v>388</v>
      </c>
      <c r="C8" s="33">
        <v>130</v>
      </c>
      <c r="D8" s="32">
        <v>49</v>
      </c>
      <c r="E8" s="34">
        <f t="shared" si="0"/>
        <v>0.376923076923077</v>
      </c>
      <c r="F8" s="8">
        <v>682</v>
      </c>
      <c r="G8" s="32">
        <f>F8-661</f>
        <v>21</v>
      </c>
      <c r="H8" s="33">
        <v>727</v>
      </c>
      <c r="I8" s="35">
        <v>60.48</v>
      </c>
      <c r="J8" s="35">
        <f t="shared" si="1"/>
        <v>11.276455026455</v>
      </c>
      <c r="K8" s="36">
        <v>1</v>
      </c>
      <c r="L8" s="37">
        <v>3</v>
      </c>
      <c r="M8" s="37">
        <v>3</v>
      </c>
      <c r="N8" s="37">
        <v>1</v>
      </c>
      <c r="O8" s="37">
        <v>1</v>
      </c>
      <c r="P8" s="17">
        <v>1137</v>
      </c>
      <c r="Q8" s="17">
        <v>698</v>
      </c>
      <c r="R8" s="17">
        <v>14853</v>
      </c>
      <c r="S8" s="37">
        <v>5</v>
      </c>
      <c r="T8" s="37">
        <v>4</v>
      </c>
      <c r="U8" s="37">
        <f t="shared" si="2"/>
        <v>9</v>
      </c>
    </row>
    <row r="9" s="2" customFormat="1" ht="24.95" customHeight="1" spans="1:21">
      <c r="A9" s="11" t="s">
        <v>33</v>
      </c>
      <c r="B9" s="32">
        <v>169</v>
      </c>
      <c r="C9" s="33">
        <v>48</v>
      </c>
      <c r="D9" s="32">
        <v>8</v>
      </c>
      <c r="E9" s="34">
        <f t="shared" si="0"/>
        <v>0.166666666666667</v>
      </c>
      <c r="F9" s="8">
        <v>219</v>
      </c>
      <c r="G9" s="32">
        <f>F9-226</f>
        <v>-7</v>
      </c>
      <c r="H9" s="33">
        <v>249</v>
      </c>
      <c r="I9" s="35">
        <v>39.47</v>
      </c>
      <c r="J9" s="35">
        <f t="shared" si="1"/>
        <v>5.54851786166709</v>
      </c>
      <c r="K9" s="36">
        <v>0</v>
      </c>
      <c r="L9" s="37">
        <v>5</v>
      </c>
      <c r="M9" s="37">
        <v>10</v>
      </c>
      <c r="N9" s="37">
        <v>5</v>
      </c>
      <c r="O9" s="37">
        <v>6</v>
      </c>
      <c r="P9" s="17">
        <v>383</v>
      </c>
      <c r="Q9" s="17">
        <v>227</v>
      </c>
      <c r="R9" s="17">
        <v>6905</v>
      </c>
      <c r="S9" s="37">
        <v>1</v>
      </c>
      <c r="T9" s="37">
        <v>0</v>
      </c>
      <c r="U9" s="37">
        <f t="shared" si="2"/>
        <v>1</v>
      </c>
    </row>
    <row r="10" s="2" customFormat="1" ht="24.95" customHeight="1" spans="1:21">
      <c r="A10" s="11" t="s">
        <v>34</v>
      </c>
      <c r="B10" s="32">
        <v>176</v>
      </c>
      <c r="C10" s="33">
        <v>61</v>
      </c>
      <c r="D10" s="32">
        <v>31</v>
      </c>
      <c r="E10" s="34">
        <f t="shared" si="0"/>
        <v>0.508196721311475</v>
      </c>
      <c r="F10" s="8">
        <v>404</v>
      </c>
      <c r="G10" s="32">
        <f>F10-419</f>
        <v>-15</v>
      </c>
      <c r="H10" s="33">
        <v>461</v>
      </c>
      <c r="I10" s="35">
        <v>35.04</v>
      </c>
      <c r="J10" s="35">
        <f t="shared" si="1"/>
        <v>11.5296803652968</v>
      </c>
      <c r="K10" s="36">
        <v>0</v>
      </c>
      <c r="L10" s="37">
        <v>10</v>
      </c>
      <c r="M10" s="37">
        <v>11</v>
      </c>
      <c r="N10" s="37">
        <v>3</v>
      </c>
      <c r="O10" s="37">
        <v>1</v>
      </c>
      <c r="P10" s="17">
        <v>824</v>
      </c>
      <c r="Q10" s="17">
        <v>591</v>
      </c>
      <c r="R10" s="17">
        <v>9197</v>
      </c>
      <c r="S10" s="37">
        <v>0</v>
      </c>
      <c r="T10" s="37">
        <v>0</v>
      </c>
      <c r="U10" s="37">
        <f t="shared" si="2"/>
        <v>0</v>
      </c>
    </row>
    <row r="11" s="2" customFormat="1" ht="24.95" customHeight="1" spans="1:21">
      <c r="A11" s="11" t="s">
        <v>35</v>
      </c>
      <c r="B11" s="32">
        <v>196</v>
      </c>
      <c r="C11" s="33">
        <v>61</v>
      </c>
      <c r="D11" s="32">
        <v>12</v>
      </c>
      <c r="E11" s="34">
        <f t="shared" si="0"/>
        <v>0.19672131147541</v>
      </c>
      <c r="F11" s="8">
        <v>417</v>
      </c>
      <c r="G11" s="32">
        <f>F11-428</f>
        <v>-11</v>
      </c>
      <c r="H11" s="33">
        <v>471</v>
      </c>
      <c r="I11" s="35">
        <v>30.46</v>
      </c>
      <c r="J11" s="35">
        <f t="shared" si="1"/>
        <v>13.6900853578464</v>
      </c>
      <c r="K11" s="36">
        <v>1</v>
      </c>
      <c r="L11" s="37">
        <v>6</v>
      </c>
      <c r="M11" s="37">
        <v>4</v>
      </c>
      <c r="N11" s="37">
        <v>3</v>
      </c>
      <c r="O11" s="37">
        <v>1</v>
      </c>
      <c r="P11" s="17">
        <v>326</v>
      </c>
      <c r="Q11" s="17">
        <v>263</v>
      </c>
      <c r="R11" s="17">
        <v>5825</v>
      </c>
      <c r="S11" s="37">
        <v>2</v>
      </c>
      <c r="T11" s="37">
        <v>7</v>
      </c>
      <c r="U11" s="37">
        <f t="shared" si="2"/>
        <v>9</v>
      </c>
    </row>
    <row r="12" s="3" customFormat="1" ht="24.95" customHeight="1" spans="1:21">
      <c r="A12" s="11" t="s">
        <v>36</v>
      </c>
      <c r="B12" s="32">
        <v>297</v>
      </c>
      <c r="C12" s="33">
        <v>142</v>
      </c>
      <c r="D12" s="32">
        <v>36</v>
      </c>
      <c r="E12" s="34">
        <f t="shared" si="0"/>
        <v>0.253521126760563</v>
      </c>
      <c r="F12" s="8">
        <v>739</v>
      </c>
      <c r="G12" s="38">
        <f>F12-732</f>
        <v>7</v>
      </c>
      <c r="H12" s="33">
        <v>805</v>
      </c>
      <c r="I12" s="35">
        <v>11.02</v>
      </c>
      <c r="J12" s="35">
        <f t="shared" si="1"/>
        <v>67.059891107078</v>
      </c>
      <c r="K12" s="36">
        <v>0</v>
      </c>
      <c r="L12" s="37">
        <v>7</v>
      </c>
      <c r="M12" s="37">
        <v>8</v>
      </c>
      <c r="N12" s="37">
        <v>6</v>
      </c>
      <c r="O12" s="37">
        <v>0</v>
      </c>
      <c r="P12" s="20" t="s">
        <v>37</v>
      </c>
      <c r="Q12" s="20" t="s">
        <v>37</v>
      </c>
      <c r="R12" s="20" t="s">
        <v>37</v>
      </c>
      <c r="S12" s="37">
        <v>0</v>
      </c>
      <c r="T12" s="37">
        <v>0</v>
      </c>
      <c r="U12" s="37">
        <f t="shared" si="2"/>
        <v>0</v>
      </c>
    </row>
    <row r="13" s="2" customFormat="1" ht="24.95" customHeight="1" spans="1:21">
      <c r="A13" s="11" t="s">
        <v>38</v>
      </c>
      <c r="B13" s="39">
        <f t="shared" ref="B13:F13" si="3">B6+B7+B8+B9+B10+B11+B12</f>
        <v>2556</v>
      </c>
      <c r="C13" s="33">
        <f>SUM(C6:C12)</f>
        <v>856</v>
      </c>
      <c r="D13" s="32">
        <f t="shared" si="3"/>
        <v>300</v>
      </c>
      <c r="E13" s="34">
        <f t="shared" si="0"/>
        <v>0.350467289719626</v>
      </c>
      <c r="F13" s="40">
        <f t="shared" si="3"/>
        <v>4432</v>
      </c>
      <c r="G13" s="32">
        <f t="shared" ref="G13:N13" si="4">SUM(G6:G12)</f>
        <v>63</v>
      </c>
      <c r="H13" s="33">
        <v>4806</v>
      </c>
      <c r="I13" s="35">
        <f t="shared" si="4"/>
        <v>380.5</v>
      </c>
      <c r="J13" s="35">
        <f t="shared" si="1"/>
        <v>11.6478318002628</v>
      </c>
      <c r="K13" s="32">
        <f>K6+K7+K8+K9+K10+K11+K12</f>
        <v>5</v>
      </c>
      <c r="L13" s="37">
        <f t="shared" si="4"/>
        <v>52</v>
      </c>
      <c r="M13" s="37">
        <f t="shared" si="4"/>
        <v>86</v>
      </c>
      <c r="N13" s="37">
        <f t="shared" si="4"/>
        <v>19</v>
      </c>
      <c r="O13" s="37">
        <f>O6+O7+O8+O9+O10+O11+O12</f>
        <v>12</v>
      </c>
      <c r="P13" s="20">
        <v>6772</v>
      </c>
      <c r="Q13" s="20">
        <v>4458</v>
      </c>
      <c r="R13" s="20">
        <v>79469</v>
      </c>
      <c r="S13" s="37">
        <f t="shared" ref="S13:U13" si="5">SUM(S6:S12)</f>
        <v>21</v>
      </c>
      <c r="T13" s="37">
        <f t="shared" si="5"/>
        <v>27</v>
      </c>
      <c r="U13" s="37">
        <f t="shared" si="5"/>
        <v>48</v>
      </c>
    </row>
    <row r="14" s="2" customFormat="1" ht="60" customHeight="1" spans="1:21">
      <c r="A14" s="40" t="s">
        <v>66</v>
      </c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23"/>
      <c r="M14" s="24"/>
      <c r="N14" s="24"/>
      <c r="O14" s="25"/>
      <c r="P14" s="31" t="s">
        <v>62</v>
      </c>
      <c r="Q14" s="31"/>
      <c r="R14" s="31"/>
      <c r="S14" s="23"/>
      <c r="T14" s="24"/>
      <c r="U14" s="25"/>
    </row>
    <row r="15" s="4" customFormat="1" spans="1:21">
      <c r="C15" s="5"/>
      <c r="F15" s="5"/>
      <c r="H15" s="5"/>
      <c r="I15" s="5"/>
      <c r="J15" s="5"/>
      <c r="K15" s="27"/>
      <c r="L15" s="1"/>
      <c r="M15" s="6"/>
    </row>
    <row r="16" s="4" customFormat="1" spans="1:21">
      <c r="C16" s="5"/>
      <c r="F16" s="5"/>
      <c r="H16" s="5"/>
      <c r="I16" s="5"/>
      <c r="J16" s="5"/>
      <c r="K16" s="1"/>
      <c r="L16" s="1"/>
      <c r="M16" s="6"/>
    </row>
    <row r="19" s="4" customFormat="1" spans="3:13">
      <c r="C19" s="5"/>
      <c r="D19" s="1" t="s">
        <v>41</v>
      </c>
      <c r="E19" s="1"/>
      <c r="F19" s="28"/>
      <c r="G19" s="1"/>
      <c r="H19" s="28"/>
      <c r="I19" s="28"/>
      <c r="J19" s="28"/>
      <c r="K19" s="1"/>
      <c r="M19" s="6"/>
    </row>
  </sheetData>
  <mergeCells count="28">
    <mergeCell ref="A2:U2"/>
    <mergeCell ref="B3:E3"/>
    <mergeCell ref="F3:J3"/>
    <mergeCell ref="L3:O3"/>
    <mergeCell ref="P3:R3"/>
    <mergeCell ref="S3:U3"/>
    <mergeCell ref="C4:E4"/>
    <mergeCell ref="N4:O4"/>
    <mergeCell ref="A14:K14"/>
    <mergeCell ref="L14:O14"/>
    <mergeCell ref="P14:R14"/>
    <mergeCell ref="S14:U14"/>
    <mergeCell ref="A3:A5"/>
    <mergeCell ref="B4:B5"/>
    <mergeCell ref="F4:F5"/>
    <mergeCell ref="G4:G5"/>
    <mergeCell ref="H4:H5"/>
    <mergeCell ref="I4:I5"/>
    <mergeCell ref="J4:J5"/>
    <mergeCell ref="K4:K5"/>
    <mergeCell ref="L4:L5"/>
    <mergeCell ref="M4:M5"/>
    <mergeCell ref="P4:P5"/>
    <mergeCell ref="Q4:Q5"/>
    <mergeCell ref="R4:R5"/>
    <mergeCell ref="S4:S5"/>
    <mergeCell ref="T4:T5"/>
    <mergeCell ref="U4:U5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U19"/>
  <sheetViews>
    <sheetView workbookViewId="0">
      <selection activeCell="W3" sqref="W3"/>
    </sheetView>
  </sheetViews>
  <sheetFormatPr defaultColWidth="8.8" defaultRowHeight="15.6"/>
  <cols>
    <col min="1" max="1" width="8.25" customWidth="1"/>
    <col min="2" max="15" width="7.125" customWidth="1"/>
    <col min="16" max="21" width="7.375" customWidth="1"/>
    <col min="22" max="16384" width="9"/>
  </cols>
  <sheetData>
    <row r="2" s="1" customFormat="1" ht="50.1" customHeight="1" spans="1:21">
      <c r="A2" s="7" t="s">
        <v>67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</row>
    <row r="3" s="2" customFormat="1" ht="45" customHeight="1" spans="1:21">
      <c r="A3" s="8" t="s">
        <v>1</v>
      </c>
      <c r="B3" s="9" t="s">
        <v>2</v>
      </c>
      <c r="C3" s="9"/>
      <c r="D3" s="9"/>
      <c r="E3" s="9"/>
      <c r="F3" s="9" t="s">
        <v>3</v>
      </c>
      <c r="G3" s="9"/>
      <c r="H3" s="9"/>
      <c r="I3" s="9"/>
      <c r="J3" s="9"/>
      <c r="K3" s="10" t="s">
        <v>4</v>
      </c>
      <c r="L3" s="9" t="s">
        <v>5</v>
      </c>
      <c r="M3" s="9"/>
      <c r="N3" s="9"/>
      <c r="O3" s="9"/>
      <c r="P3" s="9" t="s">
        <v>58</v>
      </c>
      <c r="Q3" s="9"/>
      <c r="R3" s="9"/>
      <c r="S3" s="9" t="s">
        <v>7</v>
      </c>
      <c r="T3" s="9"/>
      <c r="U3" s="9"/>
    </row>
    <row r="4" s="2" customFormat="1" ht="50.1" customHeight="1" spans="1:21">
      <c r="A4" s="8"/>
      <c r="B4" s="9" t="s">
        <v>8</v>
      </c>
      <c r="C4" s="9" t="s">
        <v>9</v>
      </c>
      <c r="D4" s="9"/>
      <c r="E4" s="9"/>
      <c r="F4" s="9" t="s">
        <v>10</v>
      </c>
      <c r="G4" s="9" t="s">
        <v>11</v>
      </c>
      <c r="H4" s="9" t="s">
        <v>12</v>
      </c>
      <c r="I4" s="9" t="s">
        <v>13</v>
      </c>
      <c r="J4" s="9" t="s">
        <v>14</v>
      </c>
      <c r="K4" s="10" t="s">
        <v>15</v>
      </c>
      <c r="L4" s="9" t="s">
        <v>68</v>
      </c>
      <c r="M4" s="9" t="s">
        <v>69</v>
      </c>
      <c r="N4" s="9" t="s">
        <v>18</v>
      </c>
      <c r="O4" s="9"/>
      <c r="P4" s="9" t="s">
        <v>19</v>
      </c>
      <c r="Q4" s="9" t="s">
        <v>20</v>
      </c>
      <c r="R4" s="9" t="s">
        <v>21</v>
      </c>
      <c r="S4" s="9" t="s">
        <v>22</v>
      </c>
      <c r="T4" s="9" t="s">
        <v>23</v>
      </c>
      <c r="U4" s="9" t="s">
        <v>24</v>
      </c>
    </row>
    <row r="5" s="2" customFormat="1" ht="50.1" customHeight="1" spans="1:21">
      <c r="A5" s="8"/>
      <c r="B5" s="9"/>
      <c r="C5" s="9" t="s">
        <v>25</v>
      </c>
      <c r="D5" s="9" t="s">
        <v>26</v>
      </c>
      <c r="E5" s="9" t="s">
        <v>27</v>
      </c>
      <c r="F5" s="9"/>
      <c r="G5" s="9"/>
      <c r="H5" s="9"/>
      <c r="I5" s="9"/>
      <c r="J5" s="9"/>
      <c r="K5" s="10"/>
      <c r="L5" s="9"/>
      <c r="M5" s="9"/>
      <c r="N5" s="9" t="s">
        <v>28</v>
      </c>
      <c r="O5" s="9" t="s">
        <v>29</v>
      </c>
      <c r="P5" s="9"/>
      <c r="Q5" s="9"/>
      <c r="R5" s="9"/>
      <c r="S5" s="9"/>
      <c r="T5" s="9"/>
      <c r="U5" s="9"/>
    </row>
    <row r="6" s="2" customFormat="1" ht="24.95" customHeight="1" spans="1:21">
      <c r="A6" s="11" t="s">
        <v>30</v>
      </c>
      <c r="B6" s="11">
        <v>1148</v>
      </c>
      <c r="C6" s="12">
        <v>308</v>
      </c>
      <c r="D6" s="11">
        <v>155</v>
      </c>
      <c r="E6" s="13">
        <v>0.454545454545455</v>
      </c>
      <c r="F6" s="14">
        <v>1263</v>
      </c>
      <c r="G6" s="11">
        <v>112</v>
      </c>
      <c r="H6" s="12">
        <v>1266</v>
      </c>
      <c r="I6" s="15">
        <v>154.58</v>
      </c>
      <c r="J6" s="15">
        <v>8.17052658817441</v>
      </c>
      <c r="K6" s="14">
        <v>5</v>
      </c>
      <c r="L6" s="16">
        <v>23</v>
      </c>
      <c r="M6" s="16">
        <v>50</v>
      </c>
      <c r="N6" s="16">
        <v>1</v>
      </c>
      <c r="O6" s="16">
        <v>2</v>
      </c>
      <c r="P6" s="29">
        <v>2613</v>
      </c>
      <c r="Q6" s="29">
        <v>1684</v>
      </c>
      <c r="R6" s="29">
        <v>29856</v>
      </c>
      <c r="S6" s="16">
        <v>10</v>
      </c>
      <c r="T6" s="16">
        <v>11</v>
      </c>
      <c r="U6" s="16">
        <v>21</v>
      </c>
    </row>
    <row r="7" s="3" customFormat="1" ht="24.95" customHeight="1" spans="1:21">
      <c r="A7" s="11" t="s">
        <v>31</v>
      </c>
      <c r="B7" s="11">
        <v>348</v>
      </c>
      <c r="C7" s="12">
        <v>106</v>
      </c>
      <c r="D7" s="11">
        <v>27</v>
      </c>
      <c r="E7" s="13">
        <v>0.39622641509434</v>
      </c>
      <c r="F7" s="14">
        <v>691</v>
      </c>
      <c r="G7" s="18">
        <v>-61</v>
      </c>
      <c r="H7" s="12">
        <v>827</v>
      </c>
      <c r="I7" s="15">
        <v>49.45</v>
      </c>
      <c r="J7" s="15">
        <v>13.9737108190091</v>
      </c>
      <c r="K7" s="14">
        <v>0</v>
      </c>
      <c r="L7" s="16">
        <v>2</v>
      </c>
      <c r="M7" s="16">
        <v>4</v>
      </c>
      <c r="N7" s="16">
        <v>0</v>
      </c>
      <c r="O7" s="16">
        <v>1</v>
      </c>
      <c r="P7" s="29">
        <v>829</v>
      </c>
      <c r="Q7" s="29">
        <v>672</v>
      </c>
      <c r="R7" s="29">
        <v>7007</v>
      </c>
      <c r="S7" s="16">
        <v>8</v>
      </c>
      <c r="T7" s="16">
        <v>5</v>
      </c>
      <c r="U7" s="16">
        <v>13</v>
      </c>
    </row>
    <row r="8" s="2" customFormat="1" ht="24.95" customHeight="1" spans="1:21">
      <c r="A8" s="11" t="s">
        <v>32</v>
      </c>
      <c r="B8" s="11">
        <v>436</v>
      </c>
      <c r="C8" s="12">
        <v>130</v>
      </c>
      <c r="D8" s="11">
        <v>64</v>
      </c>
      <c r="E8" s="13">
        <v>0.492307692307692</v>
      </c>
      <c r="F8" s="14">
        <v>686</v>
      </c>
      <c r="G8" s="11">
        <v>25</v>
      </c>
      <c r="H8" s="12">
        <v>727</v>
      </c>
      <c r="I8" s="15">
        <v>60.48</v>
      </c>
      <c r="J8" s="15">
        <v>11.3425925925926</v>
      </c>
      <c r="K8" s="14">
        <v>1</v>
      </c>
      <c r="L8" s="16">
        <v>3</v>
      </c>
      <c r="M8" s="16">
        <v>4</v>
      </c>
      <c r="N8" s="16">
        <v>1</v>
      </c>
      <c r="O8" s="16">
        <v>1</v>
      </c>
      <c r="P8" s="29">
        <v>1137</v>
      </c>
      <c r="Q8" s="29">
        <v>698</v>
      </c>
      <c r="R8" s="29">
        <v>14853</v>
      </c>
      <c r="S8" s="16">
        <v>5</v>
      </c>
      <c r="T8" s="16">
        <v>4</v>
      </c>
      <c r="U8" s="16">
        <v>9</v>
      </c>
    </row>
    <row r="9" s="2" customFormat="1" ht="24.95" customHeight="1" spans="1:21">
      <c r="A9" s="11" t="s">
        <v>33</v>
      </c>
      <c r="B9" s="11">
        <v>195</v>
      </c>
      <c r="C9" s="12">
        <v>48</v>
      </c>
      <c r="D9" s="11">
        <v>13</v>
      </c>
      <c r="E9" s="13">
        <v>0.270833333333333</v>
      </c>
      <c r="F9" s="14">
        <v>223</v>
      </c>
      <c r="G9" s="11">
        <v>-3</v>
      </c>
      <c r="H9" s="12">
        <v>249</v>
      </c>
      <c r="I9" s="15">
        <v>39.47</v>
      </c>
      <c r="J9" s="15">
        <v>5.64986065366101</v>
      </c>
      <c r="K9" s="14">
        <v>0</v>
      </c>
      <c r="L9" s="16">
        <v>8</v>
      </c>
      <c r="M9" s="16">
        <v>11</v>
      </c>
      <c r="N9" s="16">
        <v>8</v>
      </c>
      <c r="O9" s="16">
        <v>7</v>
      </c>
      <c r="P9" s="29">
        <v>383</v>
      </c>
      <c r="Q9" s="29">
        <v>227</v>
      </c>
      <c r="R9" s="29">
        <v>6905</v>
      </c>
      <c r="S9" s="16">
        <v>2</v>
      </c>
      <c r="T9" s="16">
        <v>0</v>
      </c>
      <c r="U9" s="16">
        <v>2</v>
      </c>
    </row>
    <row r="10" s="2" customFormat="1" ht="24.95" customHeight="1" spans="1:21">
      <c r="A10" s="11" t="s">
        <v>34</v>
      </c>
      <c r="B10" s="11">
        <v>191</v>
      </c>
      <c r="C10" s="12">
        <v>61</v>
      </c>
      <c r="D10" s="11">
        <v>34</v>
      </c>
      <c r="E10" s="13">
        <v>0.557377049180328</v>
      </c>
      <c r="F10" s="14">
        <v>400</v>
      </c>
      <c r="G10" s="11">
        <v>-19</v>
      </c>
      <c r="H10" s="12">
        <v>461</v>
      </c>
      <c r="I10" s="15">
        <v>35.04</v>
      </c>
      <c r="J10" s="15">
        <v>11.4155251141553</v>
      </c>
      <c r="K10" s="14">
        <v>0</v>
      </c>
      <c r="L10" s="16">
        <v>11</v>
      </c>
      <c r="M10" s="16">
        <v>11</v>
      </c>
      <c r="N10" s="16">
        <v>4</v>
      </c>
      <c r="O10" s="16">
        <v>1</v>
      </c>
      <c r="P10" s="29">
        <v>824</v>
      </c>
      <c r="Q10" s="29">
        <v>591</v>
      </c>
      <c r="R10" s="29">
        <v>9197</v>
      </c>
      <c r="S10" s="16">
        <v>0</v>
      </c>
      <c r="T10" s="16">
        <v>0</v>
      </c>
      <c r="U10" s="16">
        <v>0</v>
      </c>
    </row>
    <row r="11" s="2" customFormat="1" ht="24.95" customHeight="1" spans="1:21">
      <c r="A11" s="11" t="s">
        <v>35</v>
      </c>
      <c r="B11" s="11">
        <v>211</v>
      </c>
      <c r="C11" s="12">
        <v>61</v>
      </c>
      <c r="D11" s="11">
        <v>17</v>
      </c>
      <c r="E11" s="13">
        <v>0.278688524590164</v>
      </c>
      <c r="F11" s="14">
        <v>413</v>
      </c>
      <c r="G11" s="11">
        <v>-15</v>
      </c>
      <c r="H11" s="12">
        <v>471</v>
      </c>
      <c r="I11" s="15">
        <v>30.46</v>
      </c>
      <c r="J11" s="15">
        <v>13.5587655942219</v>
      </c>
      <c r="K11" s="14">
        <v>1</v>
      </c>
      <c r="L11" s="16">
        <v>9</v>
      </c>
      <c r="M11" s="16">
        <v>4</v>
      </c>
      <c r="N11" s="16">
        <v>5</v>
      </c>
      <c r="O11" s="16">
        <v>1</v>
      </c>
      <c r="P11" s="29">
        <v>326</v>
      </c>
      <c r="Q11" s="29">
        <v>263</v>
      </c>
      <c r="R11" s="29">
        <v>5825</v>
      </c>
      <c r="S11" s="16">
        <v>2</v>
      </c>
      <c r="T11" s="16">
        <v>7</v>
      </c>
      <c r="U11" s="16">
        <v>9</v>
      </c>
    </row>
    <row r="12" s="3" customFormat="1" ht="24.95" customHeight="1" spans="1:21">
      <c r="A12" s="11" t="s">
        <v>36</v>
      </c>
      <c r="B12" s="11">
        <v>342</v>
      </c>
      <c r="C12" s="12">
        <v>142</v>
      </c>
      <c r="D12" s="11">
        <v>39</v>
      </c>
      <c r="E12" s="13">
        <v>0.274647887323944</v>
      </c>
      <c r="F12" s="14">
        <v>766</v>
      </c>
      <c r="G12" s="18">
        <v>34</v>
      </c>
      <c r="H12" s="12">
        <v>805</v>
      </c>
      <c r="I12" s="15">
        <v>11.02</v>
      </c>
      <c r="J12" s="15">
        <v>69.5099818511797</v>
      </c>
      <c r="K12" s="14">
        <v>0</v>
      </c>
      <c r="L12" s="16">
        <v>8</v>
      </c>
      <c r="M12" s="16">
        <v>10</v>
      </c>
      <c r="N12" s="16">
        <v>7</v>
      </c>
      <c r="O12" s="16">
        <v>1</v>
      </c>
      <c r="P12" s="30" t="s">
        <v>37</v>
      </c>
      <c r="Q12" s="30" t="s">
        <v>37</v>
      </c>
      <c r="R12" s="30" t="s">
        <v>37</v>
      </c>
      <c r="S12" s="16">
        <v>0</v>
      </c>
      <c r="T12" s="16">
        <v>0</v>
      </c>
      <c r="U12" s="16">
        <v>0</v>
      </c>
    </row>
    <row r="13" s="2" customFormat="1" ht="24.95" customHeight="1" spans="1:21">
      <c r="A13" s="11" t="s">
        <v>38</v>
      </c>
      <c r="B13" s="21">
        <v>2871</v>
      </c>
      <c r="C13" s="12">
        <v>856</v>
      </c>
      <c r="D13" s="11">
        <v>349</v>
      </c>
      <c r="E13" s="13">
        <v>0.407710280373832</v>
      </c>
      <c r="F13" s="11">
        <v>4442</v>
      </c>
      <c r="G13" s="11">
        <v>73</v>
      </c>
      <c r="H13" s="12">
        <v>4806</v>
      </c>
      <c r="I13" s="15">
        <v>380.5</v>
      </c>
      <c r="J13" s="15">
        <v>11.6741130091984</v>
      </c>
      <c r="K13" s="11">
        <v>7</v>
      </c>
      <c r="L13" s="16">
        <v>64</v>
      </c>
      <c r="M13" s="16">
        <v>94</v>
      </c>
      <c r="N13" s="16">
        <v>26</v>
      </c>
      <c r="O13" s="16">
        <v>14</v>
      </c>
      <c r="P13" s="30">
        <v>6772</v>
      </c>
      <c r="Q13" s="30">
        <v>4458</v>
      </c>
      <c r="R13" s="30">
        <v>79469</v>
      </c>
      <c r="S13" s="16">
        <v>27</v>
      </c>
      <c r="T13" s="16">
        <v>27</v>
      </c>
      <c r="U13" s="16">
        <v>54</v>
      </c>
    </row>
    <row r="14" s="2" customFormat="1" ht="60" customHeight="1" spans="1:21">
      <c r="A14" s="22" t="s">
        <v>70</v>
      </c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3"/>
      <c r="M14" s="24"/>
      <c r="N14" s="24"/>
      <c r="O14" s="25"/>
      <c r="P14" s="31" t="s">
        <v>62</v>
      </c>
      <c r="Q14" s="31"/>
      <c r="R14" s="31"/>
      <c r="S14" s="23"/>
      <c r="T14" s="24"/>
      <c r="U14" s="25"/>
    </row>
    <row r="15" s="4" customFormat="1" spans="1:21">
      <c r="C15" s="5"/>
      <c r="F15" s="5"/>
      <c r="H15" s="5"/>
      <c r="I15" s="5"/>
      <c r="J15" s="5"/>
      <c r="K15" s="27"/>
      <c r="L15" s="1"/>
      <c r="M15" s="6"/>
    </row>
    <row r="16" s="4" customFormat="1" spans="1:21">
      <c r="C16" s="5"/>
      <c r="F16" s="5"/>
      <c r="H16" s="5"/>
      <c r="I16" s="5"/>
      <c r="J16" s="5"/>
      <c r="K16" s="1"/>
      <c r="L16" s="1"/>
      <c r="M16" s="6"/>
    </row>
    <row r="19" s="4" customFormat="1" spans="3:13">
      <c r="C19" s="5"/>
      <c r="D19" s="1" t="s">
        <v>41</v>
      </c>
      <c r="E19" s="1"/>
      <c r="F19" s="28"/>
      <c r="G19" s="1"/>
      <c r="H19" s="28"/>
      <c r="I19" s="28"/>
      <c r="J19" s="28"/>
      <c r="K19" s="1"/>
      <c r="M19" s="6"/>
    </row>
  </sheetData>
  <mergeCells count="28">
    <mergeCell ref="A2:U2"/>
    <mergeCell ref="B3:E3"/>
    <mergeCell ref="F3:J3"/>
    <mergeCell ref="L3:O3"/>
    <mergeCell ref="P3:R3"/>
    <mergeCell ref="S3:U3"/>
    <mergeCell ref="C4:E4"/>
    <mergeCell ref="N4:O4"/>
    <mergeCell ref="A14:K14"/>
    <mergeCell ref="L14:O14"/>
    <mergeCell ref="P14:R14"/>
    <mergeCell ref="S14:U14"/>
    <mergeCell ref="A3:A5"/>
    <mergeCell ref="B4:B5"/>
    <mergeCell ref="F4:F5"/>
    <mergeCell ref="G4:G5"/>
    <mergeCell ref="H4:H5"/>
    <mergeCell ref="I4:I5"/>
    <mergeCell ref="J4:J5"/>
    <mergeCell ref="K4:K5"/>
    <mergeCell ref="L4:L5"/>
    <mergeCell ref="M4:M5"/>
    <mergeCell ref="P4:P5"/>
    <mergeCell ref="Q4:Q5"/>
    <mergeCell ref="R4:R5"/>
    <mergeCell ref="S4:S5"/>
    <mergeCell ref="T4:T5"/>
    <mergeCell ref="U4:U5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Y19"/>
  <sheetViews>
    <sheetView workbookViewId="0">
      <selection activeCell="V3" sqref="V3"/>
    </sheetView>
  </sheetViews>
  <sheetFormatPr defaultColWidth="9" defaultRowHeight="15.6"/>
  <cols>
    <col min="1" max="1" width="8.25" style="4" customWidth="1"/>
    <col min="2" max="2" width="7.125" style="4" customWidth="1"/>
    <col min="3" max="3" width="7.125" style="5" customWidth="1"/>
    <col min="4" max="5" width="7.125" style="4" customWidth="1"/>
    <col min="6" max="6" width="7.125" style="5" customWidth="1"/>
    <col min="7" max="7" width="7.125" style="4" customWidth="1"/>
    <col min="8" max="10" width="7.125" style="5" customWidth="1"/>
    <col min="11" max="12" width="7.125" style="4" customWidth="1"/>
    <col min="13" max="13" width="7.125" style="6" customWidth="1"/>
    <col min="14" max="15" width="7.125" style="4" customWidth="1"/>
    <col min="16" max="21" width="7.375" style="4" customWidth="1"/>
    <col min="22" max="16384" width="9" style="4"/>
  </cols>
  <sheetData>
    <row r="2" s="1" customFormat="1" ht="50.1" customHeight="1" spans="1:25">
      <c r="A2" s="7" t="s">
        <v>71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</row>
    <row r="3" s="2" customFormat="1" ht="45" customHeight="1" spans="1:25">
      <c r="A3" s="8" t="s">
        <v>1</v>
      </c>
      <c r="B3" s="9" t="s">
        <v>2</v>
      </c>
      <c r="C3" s="9"/>
      <c r="D3" s="9"/>
      <c r="E3" s="9"/>
      <c r="F3" s="9" t="s">
        <v>3</v>
      </c>
      <c r="G3" s="9"/>
      <c r="H3" s="9"/>
      <c r="I3" s="9"/>
      <c r="J3" s="9"/>
      <c r="K3" s="10" t="s">
        <v>4</v>
      </c>
      <c r="L3" s="9" t="s">
        <v>5</v>
      </c>
      <c r="M3" s="9"/>
      <c r="N3" s="9"/>
      <c r="O3" s="9"/>
      <c r="P3" s="9" t="s">
        <v>72</v>
      </c>
      <c r="Q3" s="9"/>
      <c r="R3" s="9"/>
      <c r="S3" s="9" t="s">
        <v>7</v>
      </c>
      <c r="T3" s="9"/>
      <c r="U3" s="9"/>
    </row>
    <row r="4" s="2" customFormat="1" ht="50.1" customHeight="1" spans="1:25">
      <c r="A4" s="8"/>
      <c r="B4" s="9" t="s">
        <v>8</v>
      </c>
      <c r="C4" s="9" t="s">
        <v>9</v>
      </c>
      <c r="D4" s="9"/>
      <c r="E4" s="9"/>
      <c r="F4" s="9" t="s">
        <v>10</v>
      </c>
      <c r="G4" s="9" t="s">
        <v>11</v>
      </c>
      <c r="H4" s="9" t="s">
        <v>12</v>
      </c>
      <c r="I4" s="9" t="s">
        <v>13</v>
      </c>
      <c r="J4" s="9" t="s">
        <v>14</v>
      </c>
      <c r="K4" s="10" t="s">
        <v>15</v>
      </c>
      <c r="L4" s="9" t="s">
        <v>73</v>
      </c>
      <c r="M4" s="9" t="s">
        <v>74</v>
      </c>
      <c r="N4" s="9" t="s">
        <v>18</v>
      </c>
      <c r="O4" s="9"/>
      <c r="P4" s="9" t="s">
        <v>19</v>
      </c>
      <c r="Q4" s="9" t="s">
        <v>20</v>
      </c>
      <c r="R4" s="9" t="s">
        <v>21</v>
      </c>
      <c r="S4" s="9" t="s">
        <v>22</v>
      </c>
      <c r="T4" s="9" t="s">
        <v>23</v>
      </c>
      <c r="U4" s="9" t="s">
        <v>24</v>
      </c>
    </row>
    <row r="5" s="2" customFormat="1" ht="50.1" customHeight="1" spans="1:25">
      <c r="A5" s="8"/>
      <c r="B5" s="9"/>
      <c r="C5" s="9" t="s">
        <v>25</v>
      </c>
      <c r="D5" s="9" t="s">
        <v>26</v>
      </c>
      <c r="E5" s="9" t="s">
        <v>27</v>
      </c>
      <c r="F5" s="9"/>
      <c r="G5" s="9"/>
      <c r="H5" s="9"/>
      <c r="I5" s="9"/>
      <c r="J5" s="9"/>
      <c r="K5" s="10"/>
      <c r="L5" s="9"/>
      <c r="M5" s="9"/>
      <c r="N5" s="9" t="s">
        <v>28</v>
      </c>
      <c r="O5" s="9" t="s">
        <v>29</v>
      </c>
      <c r="P5" s="9"/>
      <c r="Q5" s="9"/>
      <c r="R5" s="9"/>
      <c r="S5" s="9"/>
      <c r="T5" s="9"/>
      <c r="U5" s="9"/>
    </row>
    <row r="6" s="2" customFormat="1" ht="24.95" customHeight="1" spans="1:25">
      <c r="A6" s="11" t="s">
        <v>30</v>
      </c>
      <c r="B6" s="11">
        <v>1293</v>
      </c>
      <c r="C6" s="12">
        <v>308</v>
      </c>
      <c r="D6" s="11">
        <v>160</v>
      </c>
      <c r="E6" s="13">
        <f t="shared" ref="E6:E13" si="0">D6/C6</f>
        <v>0.519480519480519</v>
      </c>
      <c r="F6" s="14">
        <v>1277</v>
      </c>
      <c r="G6" s="11">
        <f>F6-1151</f>
        <v>126</v>
      </c>
      <c r="H6" s="12">
        <v>1266</v>
      </c>
      <c r="I6" s="15">
        <v>154.58</v>
      </c>
      <c r="J6" s="15">
        <f t="shared" ref="J6:J13" si="1">F6/I6</f>
        <v>8.26109457885884</v>
      </c>
      <c r="K6" s="14">
        <v>7</v>
      </c>
      <c r="L6" s="16">
        <v>26</v>
      </c>
      <c r="M6" s="16">
        <v>57</v>
      </c>
      <c r="N6" s="16">
        <v>2</v>
      </c>
      <c r="O6" s="16">
        <v>3</v>
      </c>
      <c r="P6" s="17">
        <v>3704</v>
      </c>
      <c r="Q6" s="17">
        <v>2629</v>
      </c>
      <c r="R6" s="17">
        <v>30754</v>
      </c>
      <c r="S6" s="16">
        <v>10</v>
      </c>
      <c r="T6" s="16">
        <v>11</v>
      </c>
      <c r="U6" s="16">
        <f t="shared" ref="U6:U13" si="2">SUM(S6:T6)</f>
        <v>21</v>
      </c>
    </row>
    <row r="7" s="3" customFormat="1" ht="24.95" customHeight="1" spans="1:25">
      <c r="A7" s="11" t="s">
        <v>31</v>
      </c>
      <c r="B7" s="11">
        <v>371</v>
      </c>
      <c r="C7" s="12">
        <v>106</v>
      </c>
      <c r="D7" s="11">
        <v>45</v>
      </c>
      <c r="E7" s="13">
        <f t="shared" si="0"/>
        <v>0.424528301886792</v>
      </c>
      <c r="F7" s="14">
        <v>554</v>
      </c>
      <c r="G7" s="18">
        <f>F7-752</f>
        <v>-198</v>
      </c>
      <c r="H7" s="12">
        <v>827</v>
      </c>
      <c r="I7" s="15">
        <v>49.45</v>
      </c>
      <c r="J7" s="15">
        <f t="shared" si="1"/>
        <v>11.2032355915066</v>
      </c>
      <c r="K7" s="14">
        <v>0</v>
      </c>
      <c r="L7" s="16">
        <v>2</v>
      </c>
      <c r="M7" s="16">
        <v>4</v>
      </c>
      <c r="N7" s="16">
        <v>0</v>
      </c>
      <c r="O7" s="16">
        <v>1</v>
      </c>
      <c r="P7" s="17">
        <v>1082</v>
      </c>
      <c r="Q7" s="17">
        <v>1085</v>
      </c>
      <c r="R7" s="17">
        <v>7396</v>
      </c>
      <c r="S7" s="16">
        <v>11</v>
      </c>
      <c r="T7" s="16">
        <v>12</v>
      </c>
      <c r="U7" s="16">
        <f t="shared" si="2"/>
        <v>23</v>
      </c>
      <c r="V7" s="19"/>
      <c r="W7" s="19"/>
      <c r="X7" s="19"/>
      <c r="Y7" s="19"/>
    </row>
    <row r="8" s="2" customFormat="1" ht="24.95" customHeight="1" spans="1:25">
      <c r="A8" s="11" t="s">
        <v>32</v>
      </c>
      <c r="B8" s="11">
        <v>480</v>
      </c>
      <c r="C8" s="12">
        <v>130</v>
      </c>
      <c r="D8" s="11">
        <v>71</v>
      </c>
      <c r="E8" s="13">
        <f t="shared" si="0"/>
        <v>0.546153846153846</v>
      </c>
      <c r="F8" s="14">
        <v>680</v>
      </c>
      <c r="G8" s="11">
        <f>F8-661</f>
        <v>19</v>
      </c>
      <c r="H8" s="12">
        <v>727</v>
      </c>
      <c r="I8" s="15">
        <v>60.48</v>
      </c>
      <c r="J8" s="15">
        <f t="shared" si="1"/>
        <v>11.2433862433862</v>
      </c>
      <c r="K8" s="14">
        <v>1</v>
      </c>
      <c r="L8" s="16">
        <v>5</v>
      </c>
      <c r="M8" s="16">
        <v>4</v>
      </c>
      <c r="N8" s="16">
        <v>2</v>
      </c>
      <c r="O8" s="16">
        <v>1</v>
      </c>
      <c r="P8" s="17">
        <v>1691</v>
      </c>
      <c r="Q8" s="17">
        <v>1128</v>
      </c>
      <c r="R8" s="17">
        <v>15164</v>
      </c>
      <c r="S8" s="16">
        <v>7</v>
      </c>
      <c r="T8" s="16">
        <v>4</v>
      </c>
      <c r="U8" s="16">
        <f t="shared" si="2"/>
        <v>11</v>
      </c>
    </row>
    <row r="9" s="2" customFormat="1" ht="24.95" customHeight="1" spans="1:25">
      <c r="A9" s="11" t="s">
        <v>33</v>
      </c>
      <c r="B9" s="11">
        <v>224</v>
      </c>
      <c r="C9" s="12">
        <v>48</v>
      </c>
      <c r="D9" s="11">
        <v>15</v>
      </c>
      <c r="E9" s="13">
        <f t="shared" si="0"/>
        <v>0.3125</v>
      </c>
      <c r="F9" s="14">
        <v>222</v>
      </c>
      <c r="G9" s="11">
        <f>F9-226</f>
        <v>-4</v>
      </c>
      <c r="H9" s="12">
        <v>249</v>
      </c>
      <c r="I9" s="15">
        <v>39.47</v>
      </c>
      <c r="J9" s="15">
        <f t="shared" si="1"/>
        <v>5.62452495566253</v>
      </c>
      <c r="K9" s="14">
        <v>0</v>
      </c>
      <c r="L9" s="16">
        <v>8</v>
      </c>
      <c r="M9" s="16">
        <v>12</v>
      </c>
      <c r="N9" s="16">
        <v>8</v>
      </c>
      <c r="O9" s="16">
        <v>9</v>
      </c>
      <c r="P9" s="17">
        <v>657</v>
      </c>
      <c r="Q9" s="17">
        <v>357</v>
      </c>
      <c r="R9" s="17">
        <v>6936</v>
      </c>
      <c r="S9" s="16">
        <v>3</v>
      </c>
      <c r="T9" s="16">
        <v>0</v>
      </c>
      <c r="U9" s="16">
        <f t="shared" si="2"/>
        <v>3</v>
      </c>
    </row>
    <row r="10" s="2" customFormat="1" ht="24.95" customHeight="1" spans="1:25">
      <c r="A10" s="11" t="s">
        <v>34</v>
      </c>
      <c r="B10" s="11">
        <v>203</v>
      </c>
      <c r="C10" s="12">
        <v>61</v>
      </c>
      <c r="D10" s="11">
        <v>37</v>
      </c>
      <c r="E10" s="13">
        <f t="shared" si="0"/>
        <v>0.60655737704918</v>
      </c>
      <c r="F10" s="14">
        <v>397</v>
      </c>
      <c r="G10" s="11">
        <f>F10-419</f>
        <v>-22</v>
      </c>
      <c r="H10" s="12">
        <v>461</v>
      </c>
      <c r="I10" s="15">
        <v>35.04</v>
      </c>
      <c r="J10" s="15">
        <f t="shared" si="1"/>
        <v>11.3299086757991</v>
      </c>
      <c r="K10" s="14">
        <v>0</v>
      </c>
      <c r="L10" s="16">
        <v>16</v>
      </c>
      <c r="M10" s="16">
        <v>15</v>
      </c>
      <c r="N10" s="16">
        <v>5</v>
      </c>
      <c r="O10" s="16">
        <v>1</v>
      </c>
      <c r="P10" s="17">
        <v>1125</v>
      </c>
      <c r="Q10" s="17">
        <v>1025</v>
      </c>
      <c r="R10" s="17">
        <v>9578</v>
      </c>
      <c r="S10" s="16">
        <v>0</v>
      </c>
      <c r="T10" s="16">
        <v>0</v>
      </c>
      <c r="U10" s="16">
        <f t="shared" si="2"/>
        <v>0</v>
      </c>
    </row>
    <row r="11" s="2" customFormat="1" ht="24.95" customHeight="1" spans="1:25">
      <c r="A11" s="11" t="s">
        <v>35</v>
      </c>
      <c r="B11" s="11">
        <v>236</v>
      </c>
      <c r="C11" s="12">
        <v>61</v>
      </c>
      <c r="D11" s="11">
        <v>20</v>
      </c>
      <c r="E11" s="13">
        <f t="shared" si="0"/>
        <v>0.327868852459016</v>
      </c>
      <c r="F11" s="14">
        <v>410</v>
      </c>
      <c r="G11" s="11">
        <f>F11-428</f>
        <v>-18</v>
      </c>
      <c r="H11" s="12">
        <v>471</v>
      </c>
      <c r="I11" s="15">
        <v>30.46</v>
      </c>
      <c r="J11" s="15">
        <f t="shared" si="1"/>
        <v>13.4602757715036</v>
      </c>
      <c r="K11" s="14">
        <v>1</v>
      </c>
      <c r="L11" s="16">
        <v>9</v>
      </c>
      <c r="M11" s="16">
        <v>4</v>
      </c>
      <c r="N11" s="16">
        <v>5</v>
      </c>
      <c r="O11" s="16">
        <v>1</v>
      </c>
      <c r="P11" s="17">
        <v>596</v>
      </c>
      <c r="Q11" s="17">
        <v>404</v>
      </c>
      <c r="R11" s="17">
        <v>5934</v>
      </c>
      <c r="S11" s="16">
        <v>2</v>
      </c>
      <c r="T11" s="16">
        <v>7</v>
      </c>
      <c r="U11" s="16">
        <f t="shared" si="2"/>
        <v>9</v>
      </c>
    </row>
    <row r="12" s="3" customFormat="1" ht="24.95" customHeight="1" spans="1:25">
      <c r="A12" s="11" t="s">
        <v>36</v>
      </c>
      <c r="B12" s="11">
        <v>385</v>
      </c>
      <c r="C12" s="12">
        <v>142</v>
      </c>
      <c r="D12" s="11">
        <v>50</v>
      </c>
      <c r="E12" s="13">
        <f t="shared" si="0"/>
        <v>0.352112676056338</v>
      </c>
      <c r="F12" s="14">
        <v>911</v>
      </c>
      <c r="G12" s="18">
        <f>F12-732</f>
        <v>179</v>
      </c>
      <c r="H12" s="12">
        <v>805</v>
      </c>
      <c r="I12" s="15">
        <v>11.02</v>
      </c>
      <c r="J12" s="15">
        <f t="shared" si="1"/>
        <v>82.6678765880218</v>
      </c>
      <c r="K12" s="14">
        <v>0</v>
      </c>
      <c r="L12" s="16">
        <v>10</v>
      </c>
      <c r="M12" s="16">
        <v>12</v>
      </c>
      <c r="N12" s="16">
        <v>10</v>
      </c>
      <c r="O12" s="16">
        <v>1</v>
      </c>
      <c r="P12" s="20" t="s">
        <v>37</v>
      </c>
      <c r="Q12" s="20" t="s">
        <v>37</v>
      </c>
      <c r="R12" s="20" t="s">
        <v>37</v>
      </c>
      <c r="S12" s="16">
        <v>0</v>
      </c>
      <c r="T12" s="16">
        <v>0</v>
      </c>
      <c r="U12" s="16">
        <f t="shared" si="2"/>
        <v>0</v>
      </c>
    </row>
    <row r="13" s="2" customFormat="1" ht="24.95" customHeight="1" spans="1:25">
      <c r="A13" s="11" t="s">
        <v>38</v>
      </c>
      <c r="B13" s="21">
        <f t="shared" ref="B13:F13" si="3">B6+B7+B8+B9+B10+B11+B12</f>
        <v>3192</v>
      </c>
      <c r="C13" s="12">
        <f>SUM(C6:C12)</f>
        <v>856</v>
      </c>
      <c r="D13" s="11">
        <f t="shared" si="3"/>
        <v>398</v>
      </c>
      <c r="E13" s="13">
        <f t="shared" si="0"/>
        <v>0.464953271028037</v>
      </c>
      <c r="F13" s="11">
        <f t="shared" si="3"/>
        <v>4451</v>
      </c>
      <c r="G13" s="11">
        <f t="shared" ref="G13:N13" si="4">SUM(G6:G12)</f>
        <v>82</v>
      </c>
      <c r="H13" s="12">
        <v>4806</v>
      </c>
      <c r="I13" s="15">
        <f t="shared" si="4"/>
        <v>380.5</v>
      </c>
      <c r="J13" s="15">
        <f t="shared" si="1"/>
        <v>11.6977660972405</v>
      </c>
      <c r="K13" s="11">
        <f>K6+K7+K8+K9+K10+K11+K12</f>
        <v>9</v>
      </c>
      <c r="L13" s="16">
        <f t="shared" si="4"/>
        <v>76</v>
      </c>
      <c r="M13" s="16">
        <f t="shared" si="4"/>
        <v>108</v>
      </c>
      <c r="N13" s="16">
        <f t="shared" si="4"/>
        <v>32</v>
      </c>
      <c r="O13" s="16">
        <f>O6+O7+O8+O9+O10+O11+O12</f>
        <v>17</v>
      </c>
      <c r="P13" s="20">
        <v>9895</v>
      </c>
      <c r="Q13" s="20">
        <v>7134</v>
      </c>
      <c r="R13" s="20">
        <v>81878</v>
      </c>
      <c r="S13" s="16">
        <f>SUM(S6:S12)</f>
        <v>33</v>
      </c>
      <c r="T13" s="16">
        <f>SUM(T6:T12)</f>
        <v>34</v>
      </c>
      <c r="U13" s="16">
        <f t="shared" si="2"/>
        <v>67</v>
      </c>
    </row>
    <row r="14" s="2" customFormat="1" ht="60" customHeight="1" spans="1:25">
      <c r="A14" s="22" t="s">
        <v>75</v>
      </c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3"/>
      <c r="M14" s="24"/>
      <c r="N14" s="24"/>
      <c r="O14" s="25"/>
      <c r="P14" s="26" t="s">
        <v>76</v>
      </c>
      <c r="Q14" s="26"/>
      <c r="R14" s="26"/>
      <c r="S14" s="23"/>
      <c r="T14" s="24"/>
      <c r="U14" s="25"/>
    </row>
    <row r="15" s="4" customFormat="1" spans="1:25">
      <c r="C15" s="5"/>
      <c r="F15" s="5"/>
      <c r="H15" s="5"/>
      <c r="I15" s="5"/>
      <c r="J15" s="5"/>
      <c r="K15" s="27"/>
      <c r="L15" s="1"/>
      <c r="M15" s="6"/>
    </row>
    <row r="16" s="4" customFormat="1" spans="1:25">
      <c r="C16" s="5"/>
      <c r="F16" s="5"/>
      <c r="H16" s="5"/>
      <c r="I16" s="5"/>
      <c r="J16" s="5"/>
      <c r="K16" s="1"/>
      <c r="L16" s="1"/>
      <c r="M16" s="6"/>
    </row>
    <row r="19" s="4" customFormat="1" spans="3:13">
      <c r="C19" s="5"/>
      <c r="D19" s="1" t="s">
        <v>41</v>
      </c>
      <c r="E19" s="1"/>
      <c r="F19" s="28"/>
      <c r="G19" s="1"/>
      <c r="H19" s="28"/>
      <c r="I19" s="28"/>
      <c r="J19" s="28"/>
      <c r="K19" s="1"/>
      <c r="M19" s="6"/>
    </row>
  </sheetData>
  <mergeCells count="28">
    <mergeCell ref="A2:U2"/>
    <mergeCell ref="B3:E3"/>
    <mergeCell ref="F3:J3"/>
    <mergeCell ref="L3:O3"/>
    <mergeCell ref="P3:R3"/>
    <mergeCell ref="S3:U3"/>
    <mergeCell ref="C4:E4"/>
    <mergeCell ref="N4:O4"/>
    <mergeCell ref="A14:K14"/>
    <mergeCell ref="L14:O14"/>
    <mergeCell ref="P14:R14"/>
    <mergeCell ref="S14:U14"/>
    <mergeCell ref="A3:A5"/>
    <mergeCell ref="B4:B5"/>
    <mergeCell ref="F4:F5"/>
    <mergeCell ref="G4:G5"/>
    <mergeCell ref="H4:H5"/>
    <mergeCell ref="I4:I5"/>
    <mergeCell ref="J4:J5"/>
    <mergeCell ref="K4:K5"/>
    <mergeCell ref="L4:L5"/>
    <mergeCell ref="M4:M5"/>
    <mergeCell ref="P4:P5"/>
    <mergeCell ref="Q4:Q5"/>
    <mergeCell ref="R4:R5"/>
    <mergeCell ref="S4:S5"/>
    <mergeCell ref="T4:T5"/>
    <mergeCell ref="U4:U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1月</vt:lpstr>
      <vt:lpstr>2月</vt:lpstr>
      <vt:lpstr>3月</vt:lpstr>
      <vt:lpstr>4月</vt:lpstr>
      <vt:lpstr>5月</vt:lpstr>
      <vt:lpstr>6月</vt:lpstr>
      <vt:lpstr>7月</vt:lpstr>
      <vt:lpstr>8月</vt:lpstr>
      <vt:lpstr>9月</vt:lpstr>
      <vt:lpstr>10月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WPS_1701309698</cp:lastModifiedBy>
  <cp:revision>1</cp:revision>
  <dcterms:created xsi:type="dcterms:W3CDTF">2015-05-30T16:34:00Z</dcterms:created>
  <cp:lastPrinted>2021-08-13T09:49:00Z</cp:lastPrinted>
  <dcterms:modified xsi:type="dcterms:W3CDTF">2026-07-09T02:00:53Z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BD57C5A181D146DABBD7EF0031440A44_13</vt:lpwstr>
  </property>
  <property fmtid="{D5CDD505-2E9C-101B-9397-08002B2CF9AE}" pid="4" name="CalculationRule">
    <vt:i4>0</vt:i4>
  </property>
</Properties>
</file>