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9"/>
  </bookViews>
  <sheets>
    <sheet name="3月" sheetId="3" r:id="rId1"/>
    <sheet name="4月" sheetId="2" r:id="rId2"/>
    <sheet name="5月" sheetId="6" r:id="rId3"/>
    <sheet name="6月" sheetId="5" r:id="rId4"/>
    <sheet name="7月" sheetId="7" r:id="rId5"/>
    <sheet name="8月" sheetId="9" r:id="rId6"/>
    <sheet name="9月" sheetId="8" r:id="rId7"/>
    <sheet name="10月" sheetId="10" r:id="rId8"/>
    <sheet name="11月" sheetId="11" r:id="rId9"/>
    <sheet name="12月" sheetId="12" r:id="rId10"/>
  </sheets>
  <externalReferences>
    <externalReference r:id="rId11"/>
  </externalReferences>
  <definedNames>
    <definedName name="_xlnm.Print_Area" localSheetId="1">'4月'!$A$2:$U$14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<sst xmlns="http://schemas.openxmlformats.org/spreadsheetml/2006/main" count="396" uniqueCount="80">
  <si>
    <t>枣庄市2025年1-4月各区（市）知识产权主要统计数据情况表</t>
  </si>
  <si>
    <t>区（市）</t>
  </si>
  <si>
    <t>专利授权量</t>
  </si>
  <si>
    <t>有效发明专利</t>
  </si>
  <si>
    <t>PCT
国际专利</t>
  </si>
  <si>
    <t>专利质押登记（件）</t>
  </si>
  <si>
    <t>行政区域商标统计
（2025年一季度）</t>
  </si>
  <si>
    <t>商标业务枣庄受理窗口受理量统计</t>
  </si>
  <si>
    <t>授权总量 （件）</t>
  </si>
  <si>
    <t>其中：发明专利授权量</t>
  </si>
  <si>
    <t>累计总量（件）</t>
  </si>
  <si>
    <t>比去年底净增长（件）</t>
  </si>
  <si>
    <t>年指导目标（件）</t>
  </si>
  <si>
    <t>人口（万人）</t>
  </si>
  <si>
    <t>万人比（件）</t>
  </si>
  <si>
    <t>申请量
（件）</t>
  </si>
  <si>
    <t>2025年1-4月（件）</t>
  </si>
  <si>
    <t>2024年1-4月（件）</t>
  </si>
  <si>
    <t>济南专利代办处枣庄工作站专利质押登记办理量</t>
  </si>
  <si>
    <t>商标
申请</t>
  </si>
  <si>
    <t>注册
件数</t>
  </si>
  <si>
    <t>有效
注册量</t>
  </si>
  <si>
    <t>注册
申请</t>
  </si>
  <si>
    <t>后续申请</t>
  </si>
  <si>
    <t>申请总量</t>
  </si>
  <si>
    <t>指导目标（件）</t>
  </si>
  <si>
    <t>授权量 （件）</t>
  </si>
  <si>
    <t>完成目标 （%）</t>
  </si>
  <si>
    <t>登记</t>
  </si>
  <si>
    <t>注销</t>
  </si>
  <si>
    <t>滕州市</t>
  </si>
  <si>
    <t>薛城区</t>
  </si>
  <si>
    <t>市中区</t>
  </si>
  <si>
    <t>山亭区</t>
  </si>
  <si>
    <t>峄城区</t>
  </si>
  <si>
    <t>台儿庄区</t>
  </si>
  <si>
    <t>高新区</t>
  </si>
  <si>
    <t>/</t>
  </si>
  <si>
    <t>全市合计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</si>
  <si>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1-4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73787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17373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484</t>
    </r>
    <r>
      <rPr>
        <sz val="10"/>
        <rFont val="微软雅黑"/>
        <charset val="134"/>
      </rPr>
      <t>件。
截至2025年</t>
    </r>
    <r>
      <rPr>
        <sz val="10"/>
        <color rgb="FFFF0000"/>
        <rFont val="微软雅黑"/>
        <charset val="134"/>
      </rPr>
      <t>4</t>
    </r>
    <r>
      <rPr>
        <sz val="10"/>
        <rFont val="微软雅黑"/>
        <charset val="134"/>
      </rPr>
      <t xml:space="preserve">月底，全省发明专利拥有量 </t>
    </r>
    <r>
      <rPr>
        <sz val="10"/>
        <color rgb="FFFF0000"/>
        <rFont val="微软雅黑"/>
        <charset val="134"/>
      </rPr>
      <t>299469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29.58</t>
    </r>
    <r>
      <rPr>
        <sz val="10"/>
        <rFont val="微软雅黑"/>
        <charset val="134"/>
      </rPr>
      <t xml:space="preserve"> 件。</t>
    </r>
  </si>
  <si>
    <t>说明：申请件数、注册件数指2024.12.16-2025.3.15的商标统计情况，其他指截至2025.3.15的统计情况。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</si>
  <si>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</t>
    </r>
  </si>
  <si>
    <t>枣庄市2025年1-5月各区（市）知识产权主要统计数据情况表</t>
  </si>
  <si>
    <t>2025年1-5月（件）</t>
  </si>
  <si>
    <t>2024年1-5月（件）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</si>
  <si>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1-5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88767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21057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624</t>
    </r>
    <r>
      <rPr>
        <sz val="10"/>
        <rFont val="微软雅黑"/>
        <charset val="134"/>
      </rPr>
      <t xml:space="preserve">件。
截至2025年5月底，全省发明专利拥有量 </t>
    </r>
    <r>
      <rPr>
        <sz val="10"/>
        <color rgb="FFFF0000"/>
        <rFont val="微软雅黑"/>
        <charset val="134"/>
      </rPr>
      <t>302003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29.83</t>
    </r>
    <r>
      <rPr>
        <sz val="10"/>
        <rFont val="微软雅黑"/>
        <charset val="134"/>
      </rPr>
      <t xml:space="preserve"> 件。</t>
    </r>
  </si>
  <si>
    <t>枣庄市2025年1-6月各区（市）知识产权主要统计数据情况表</t>
  </si>
  <si>
    <t>行政区域商标统计
（2025年二季度）</t>
  </si>
  <si>
    <t>2025年1-6月（件）</t>
  </si>
  <si>
    <t>2024年1-6月（件）</t>
  </si>
  <si>
    <t>2025年1-6月，全省专利授权量  103227件，发明专利授权量  24760 件，全省PCT国际专利申请 826件.
截至2025年6月底，全省发明专利拥有量 304461件，每万人口发明专利拥有量达到 30.08件。</t>
  </si>
  <si>
    <t>说明：申请件数、注册件数指2024.12.16-2025.6.15的商标统计情况，其他指截至2025.6.15的统计情况。</t>
  </si>
  <si>
    <t>枣庄市2025年1-7月各区（市）知识产权主要统计数据情况表</t>
  </si>
  <si>
    <t>2025年1-7月（件）</t>
  </si>
  <si>
    <t>2024年1-7月（件）</t>
  </si>
  <si>
    <t>2025年1-7月，全省专利授权量  120032件，发明专利授权量  29517 件，全省PCT国际专利申请 945件.
截至2025年7月底，全省发明专利拥有量 307731件，每万人口发明专利拥有量达到 30.4件。</t>
  </si>
  <si>
    <t>枣庄市2025年1-8月各区（市）知识产权主要统计数据情况表</t>
  </si>
  <si>
    <t>2025年1-8月（件）</t>
  </si>
  <si>
    <t>2024年1-8月（件）</t>
  </si>
  <si>
    <t>2025年1-8月，全省专利授权量 137130件，发明专利授权量  35050件，全省PCT国际专利申请 1069件.
截至2025年8月底，全省发明专利拥有量 311947件，每万人口发明专利拥有量达到 30.82件。</t>
  </si>
  <si>
    <t>枣庄市2025年1-9月各区（市）知识产权主要统计数据情况表</t>
  </si>
  <si>
    <t>行政区域商标统计
（2025年三季度）</t>
  </si>
  <si>
    <t>2025年1-9月（件）</t>
  </si>
  <si>
    <t>2024年1-9月（件）</t>
  </si>
  <si>
    <t>2025年1-9月，全省专利授权量 155138件，发明专利授权量 41354件，全省PCT国际专利申请 1228件.
截至2025年9月底，全省发明专利拥有量 316828件，每万人口发明专利拥有量达到 31.3件。</t>
  </si>
  <si>
    <t>说明：申请件数、注册件数指2024.12.16-2025.9.15的商标统计情况，其他指截至2025.9.15的统计情况。</t>
  </si>
  <si>
    <t>枣庄市2025年1-10月各区（市）知识产权主要统计数据情况表</t>
  </si>
  <si>
    <t>2025年1-10月（件）</t>
  </si>
  <si>
    <t>2024年1-10月（件）</t>
  </si>
  <si>
    <t>2025年1-10月，全省专利授权量 170329件，发明专利授权量 46675件，全省PCT国际专利申请 1388件.
截至2025年10月底，全省发明专利拥有量 320545件，每万人口发明专利拥有量达到 31.67件。</t>
  </si>
  <si>
    <t>枣庄市2025年1-11月各区（市）知识产权主要统计数据情况表</t>
  </si>
  <si>
    <t>2025年1-11月（件）</t>
  </si>
  <si>
    <t>2024年1-11月（件）</t>
  </si>
  <si>
    <t>2025年1-11月，全省专利授权量 187293件，发明专利授权量 52483件，全省PCT国际专利申请 1522件.
截至2025年11月底，全省发明专利拥有量 324605件，每万人口发明专利拥有量达到 32.07件。</t>
  </si>
  <si>
    <t>枣庄市2025年1-12月各区（市）知识产权主要统计数据情况表</t>
  </si>
  <si>
    <t>行政区域商标统计
（2025年四季度）</t>
  </si>
  <si>
    <t>2025年1-12月（件）</t>
  </si>
  <si>
    <t>2024年1-12月（件）</t>
  </si>
  <si>
    <t>2025年1-12月，全省专利授权量 206110件，发明专利授权量 57461件，全省PCT国际专利申请 1737件.
截至2025年12月底，全省发明专利拥有量 327603件，每万人口发明专利拥有量达到 32.36件。</t>
  </si>
  <si>
    <t>说明：申请件数、注册件数指2024.12.16-2025.12.15的商标统计情况，其他指截至2025.12.15的统计情况。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</si>
</sst>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3">
    <font>
      <sz val="12"/>
      <name val="宋体"/>
      <charset val="134"/>
    </font>
    <font>
      <sz val="10"/>
      <name val="微软雅黑"/>
      <charset val="134"/>
    </font>
    <font>
      <sz val="10"/>
      <color rgb="FFC00000"/>
      <name val="微软雅黑"/>
      <charset val="134"/>
    </font>
    <font>
      <sz val="12"/>
      <color rgb="FFFF0000"/>
      <name val="宋体"/>
      <charset val="134"/>
    </font>
    <font>
      <sz val="26"/>
      <color indexed="8"/>
      <name val="方正小标宋简体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7" fillId="0" borderId="0" xfId="49" applyFont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C000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</xdr:colOff>
          <xdr:row>0</xdr:row>
          <xdr:rowOff>635</xdr:rowOff>
        </xdr:from>
        <xdr:to>
          <xdr:col>17</xdr:col>
          <xdr:colOff>220980</xdr:colOff>
          <xdr:row>37</xdr:row>
          <xdr:rowOff>17145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35" y="635"/>
              <a:ext cx="11619865" cy="73469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&#31995;&#32479;/&#39759;&#25104;&#24314;1/&#35268;&#21010;&#31185;/&#35268;&#21010;&#21457;&#23637;/&#36164;&#21161;&#19982;&#32479;&#35745;/&#19987;&#21033;&#36164;&#21161;&#21450;&#32479;&#35745;/&#20840;&#24066;&#19987;&#21033;&#30003;&#35831;&#25480;&#26435;&#20449;&#24687;/2025/7/2024&#24180;1-12&#26376;&#21508;&#21306;&#65288;&#24066;&#65289;&#30693;&#35782;&#20135;&#26435;&#20027;&#35201;&#32479;&#35745;&#25968;&#25454;&#24773;&#20917;&#34920;&#65288;&#20462;&#27491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F5">
            <v>1151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S12" sqref="S12"/>
    </sheetView>
  </sheetViews>
  <sheetFormatPr defaultColWidth="8.8" defaultRowHeight="15.6"/>
  <sheetData/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xcel.Sheet.12" r:id="rId3">
          <objectPr defaultSize="0" r:id="rId4">
            <anchor moveWithCells="1">
              <from>
                <xdr:col>0</xdr:col>
                <xdr:colOff>635</xdr:colOff>
                <xdr:row>0</xdr:row>
                <xdr:rowOff>635</xdr:rowOff>
              </from>
              <to>
                <xdr:col>17</xdr:col>
                <xdr:colOff>220980</xdr:colOff>
                <xdr:row>37</xdr:row>
                <xdr:rowOff>17145</xdr:rowOff>
              </to>
            </anchor>
          </objectPr>
        </oleObject>
      </mc:Choice>
      <mc:Fallback>
        <oleObject shapeId="1025" progId="Excel.Sheet.12" r:id="rId3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abSelected="1" topLeftCell="A5" workbookViewId="0">
      <selection activeCell="W5" sqref="W5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74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9" t="s">
        <v>4</v>
      </c>
      <c r="L3" s="9" t="s">
        <v>5</v>
      </c>
      <c r="M3" s="9"/>
      <c r="N3" s="9"/>
      <c r="O3" s="9"/>
      <c r="P3" s="9" t="s">
        <v>75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76</v>
      </c>
      <c r="M4" s="9" t="s">
        <v>77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0" t="s">
        <v>30</v>
      </c>
      <c r="B6" s="10">
        <v>1702</v>
      </c>
      <c r="C6" s="11">
        <v>308</v>
      </c>
      <c r="D6" s="10">
        <v>210</v>
      </c>
      <c r="E6" s="14">
        <f t="shared" ref="E6:E13" si="0">D6/C6</f>
        <v>0.681818181818182</v>
      </c>
      <c r="F6" s="8">
        <v>1332</v>
      </c>
      <c r="G6" s="10">
        <f>F6-1151</f>
        <v>181</v>
      </c>
      <c r="H6" s="11">
        <v>1266</v>
      </c>
      <c r="I6" s="17">
        <v>154.58</v>
      </c>
      <c r="J6" s="17">
        <f t="shared" ref="J6:J13" si="1">F6/I6</f>
        <v>8.61689739940484</v>
      </c>
      <c r="K6" s="8">
        <v>9</v>
      </c>
      <c r="L6" s="18">
        <v>38</v>
      </c>
      <c r="M6" s="21">
        <v>77</v>
      </c>
      <c r="N6" s="18">
        <v>4</v>
      </c>
      <c r="O6" s="18">
        <v>4</v>
      </c>
      <c r="P6" s="22">
        <v>4534</v>
      </c>
      <c r="Q6" s="22">
        <v>3315</v>
      </c>
      <c r="R6" s="22">
        <v>31406</v>
      </c>
      <c r="S6" s="18">
        <v>10</v>
      </c>
      <c r="T6" s="18">
        <v>11</v>
      </c>
      <c r="U6" s="18">
        <f t="shared" ref="U6:U13" si="2">SUM(S6:T6)</f>
        <v>21</v>
      </c>
    </row>
    <row r="7" s="3" customFormat="1" ht="24.95" customHeight="1" spans="1:25">
      <c r="A7" s="10" t="s">
        <v>31</v>
      </c>
      <c r="B7" s="10">
        <v>472</v>
      </c>
      <c r="C7" s="11">
        <v>106</v>
      </c>
      <c r="D7" s="10">
        <v>79</v>
      </c>
      <c r="E7" s="14">
        <f t="shared" si="0"/>
        <v>0.745283018867924</v>
      </c>
      <c r="F7" s="8">
        <v>633</v>
      </c>
      <c r="G7" s="15">
        <f>F7-752</f>
        <v>-119</v>
      </c>
      <c r="H7" s="11">
        <v>827</v>
      </c>
      <c r="I7" s="17">
        <v>49.45</v>
      </c>
      <c r="J7" s="17">
        <f t="shared" si="1"/>
        <v>12.8008088978766</v>
      </c>
      <c r="K7" s="8">
        <v>0</v>
      </c>
      <c r="L7" s="18">
        <v>4</v>
      </c>
      <c r="M7" s="21">
        <v>5</v>
      </c>
      <c r="N7" s="18">
        <v>1</v>
      </c>
      <c r="O7" s="18">
        <v>0</v>
      </c>
      <c r="P7" s="22">
        <v>1363</v>
      </c>
      <c r="Q7" s="22">
        <v>1269</v>
      </c>
      <c r="R7" s="22">
        <v>7564</v>
      </c>
      <c r="S7" s="18">
        <v>20</v>
      </c>
      <c r="T7" s="18">
        <v>14</v>
      </c>
      <c r="U7" s="18">
        <f t="shared" si="2"/>
        <v>34</v>
      </c>
      <c r="V7" s="27"/>
      <c r="W7" s="27"/>
      <c r="X7" s="27"/>
      <c r="Y7" s="27"/>
    </row>
    <row r="8" s="2" customFormat="1" ht="24.95" customHeight="1" spans="1:21">
      <c r="A8" s="10" t="s">
        <v>32</v>
      </c>
      <c r="B8" s="10">
        <v>591</v>
      </c>
      <c r="C8" s="11">
        <v>130</v>
      </c>
      <c r="D8" s="10">
        <v>91</v>
      </c>
      <c r="E8" s="14">
        <f t="shared" si="0"/>
        <v>0.7</v>
      </c>
      <c r="F8" s="8">
        <v>708</v>
      </c>
      <c r="G8" s="10">
        <f>F8-661</f>
        <v>47</v>
      </c>
      <c r="H8" s="11">
        <v>727</v>
      </c>
      <c r="I8" s="17">
        <v>60.48</v>
      </c>
      <c r="J8" s="17">
        <f t="shared" si="1"/>
        <v>11.7063492063492</v>
      </c>
      <c r="K8" s="8">
        <v>1</v>
      </c>
      <c r="L8" s="18">
        <v>6</v>
      </c>
      <c r="M8" s="21">
        <v>4</v>
      </c>
      <c r="N8" s="18">
        <v>4</v>
      </c>
      <c r="O8" s="18">
        <v>3</v>
      </c>
      <c r="P8" s="22">
        <v>2058</v>
      </c>
      <c r="Q8" s="22">
        <v>1467</v>
      </c>
      <c r="R8" s="22">
        <v>15476</v>
      </c>
      <c r="S8" s="18">
        <v>15</v>
      </c>
      <c r="T8" s="18">
        <v>6</v>
      </c>
      <c r="U8" s="18">
        <f t="shared" si="2"/>
        <v>21</v>
      </c>
    </row>
    <row r="9" s="2" customFormat="1" ht="24.95" customHeight="1" spans="1:21">
      <c r="A9" s="10" t="s">
        <v>33</v>
      </c>
      <c r="B9" s="10">
        <v>295</v>
      </c>
      <c r="C9" s="11">
        <v>48</v>
      </c>
      <c r="D9" s="10">
        <v>20</v>
      </c>
      <c r="E9" s="14">
        <f t="shared" si="0"/>
        <v>0.416666666666667</v>
      </c>
      <c r="F9" s="8">
        <v>219</v>
      </c>
      <c r="G9" s="10">
        <f>F9-226</f>
        <v>-7</v>
      </c>
      <c r="H9" s="11">
        <v>249</v>
      </c>
      <c r="I9" s="17">
        <v>39.47</v>
      </c>
      <c r="J9" s="17">
        <f t="shared" si="1"/>
        <v>5.54851786166709</v>
      </c>
      <c r="K9" s="8">
        <v>0</v>
      </c>
      <c r="L9" s="18">
        <v>9</v>
      </c>
      <c r="M9" s="21">
        <v>17</v>
      </c>
      <c r="N9" s="18">
        <v>9</v>
      </c>
      <c r="O9" s="18">
        <v>10</v>
      </c>
      <c r="P9" s="22">
        <v>874</v>
      </c>
      <c r="Q9" s="22">
        <v>446</v>
      </c>
      <c r="R9" s="22">
        <v>7018</v>
      </c>
      <c r="S9" s="18">
        <v>5</v>
      </c>
      <c r="T9" s="18">
        <v>1</v>
      </c>
      <c r="U9" s="18">
        <f t="shared" si="2"/>
        <v>6</v>
      </c>
    </row>
    <row r="10" s="2" customFormat="1" ht="24.95" customHeight="1" spans="1:21">
      <c r="A10" s="10" t="s">
        <v>34</v>
      </c>
      <c r="B10" s="10">
        <v>269</v>
      </c>
      <c r="C10" s="11">
        <v>61</v>
      </c>
      <c r="D10" s="10">
        <v>53</v>
      </c>
      <c r="E10" s="14">
        <f t="shared" si="0"/>
        <v>0.868852459016393</v>
      </c>
      <c r="F10" s="8">
        <v>403</v>
      </c>
      <c r="G10" s="10">
        <f>F10-419</f>
        <v>-16</v>
      </c>
      <c r="H10" s="11">
        <v>461</v>
      </c>
      <c r="I10" s="17">
        <v>35.04</v>
      </c>
      <c r="J10" s="17">
        <f t="shared" si="1"/>
        <v>11.5011415525114</v>
      </c>
      <c r="K10" s="8">
        <v>0</v>
      </c>
      <c r="L10" s="18">
        <v>24</v>
      </c>
      <c r="M10" s="21">
        <v>20</v>
      </c>
      <c r="N10" s="18">
        <v>7</v>
      </c>
      <c r="O10" s="18">
        <v>1</v>
      </c>
      <c r="P10" s="22">
        <v>1298</v>
      </c>
      <c r="Q10" s="22">
        <v>1199</v>
      </c>
      <c r="R10" s="22">
        <v>9691</v>
      </c>
      <c r="S10" s="18">
        <v>0</v>
      </c>
      <c r="T10" s="18">
        <v>2</v>
      </c>
      <c r="U10" s="18">
        <f t="shared" si="2"/>
        <v>2</v>
      </c>
    </row>
    <row r="11" s="2" customFormat="1" ht="24.95" customHeight="1" spans="1:21">
      <c r="A11" s="10" t="s">
        <v>35</v>
      </c>
      <c r="B11" s="10">
        <v>322</v>
      </c>
      <c r="C11" s="11">
        <v>61</v>
      </c>
      <c r="D11" s="10">
        <v>36</v>
      </c>
      <c r="E11" s="14">
        <f t="shared" si="0"/>
        <v>0.590163934426229</v>
      </c>
      <c r="F11" s="8">
        <v>411</v>
      </c>
      <c r="G11" s="10">
        <f>F11-428</f>
        <v>-17</v>
      </c>
      <c r="H11" s="11">
        <v>471</v>
      </c>
      <c r="I11" s="17">
        <v>30.46</v>
      </c>
      <c r="J11" s="17">
        <f t="shared" si="1"/>
        <v>13.4931057124097</v>
      </c>
      <c r="K11" s="8">
        <v>0</v>
      </c>
      <c r="L11" s="18">
        <v>10</v>
      </c>
      <c r="M11" s="21">
        <v>4</v>
      </c>
      <c r="N11" s="18">
        <v>5</v>
      </c>
      <c r="O11" s="18">
        <v>1</v>
      </c>
      <c r="P11" s="22">
        <v>723</v>
      </c>
      <c r="Q11" s="22">
        <v>471</v>
      </c>
      <c r="R11" s="22">
        <v>5987</v>
      </c>
      <c r="S11" s="18">
        <v>4</v>
      </c>
      <c r="T11" s="18">
        <v>7</v>
      </c>
      <c r="U11" s="18">
        <f t="shared" si="2"/>
        <v>11</v>
      </c>
    </row>
    <row r="12" s="3" customFormat="1" ht="24.95" customHeight="1" spans="1:21">
      <c r="A12" s="10" t="s">
        <v>36</v>
      </c>
      <c r="B12" s="10">
        <v>493</v>
      </c>
      <c r="C12" s="11">
        <v>142</v>
      </c>
      <c r="D12" s="10">
        <v>65</v>
      </c>
      <c r="E12" s="14">
        <f t="shared" si="0"/>
        <v>0.457746478873239</v>
      </c>
      <c r="F12" s="8">
        <v>759</v>
      </c>
      <c r="G12" s="15">
        <f>F12-732</f>
        <v>27</v>
      </c>
      <c r="H12" s="11">
        <v>805</v>
      </c>
      <c r="I12" s="17">
        <v>11.02</v>
      </c>
      <c r="J12" s="17">
        <f t="shared" si="1"/>
        <v>68.8747731397459</v>
      </c>
      <c r="K12" s="8">
        <v>2</v>
      </c>
      <c r="L12" s="18">
        <v>11</v>
      </c>
      <c r="M12" s="21">
        <v>16</v>
      </c>
      <c r="N12" s="18">
        <v>11</v>
      </c>
      <c r="O12" s="18">
        <v>2</v>
      </c>
      <c r="P12" s="23" t="s">
        <v>37</v>
      </c>
      <c r="Q12" s="23" t="s">
        <v>37</v>
      </c>
      <c r="R12" s="23" t="s">
        <v>37</v>
      </c>
      <c r="S12" s="18">
        <v>7</v>
      </c>
      <c r="T12" s="18">
        <v>0</v>
      </c>
      <c r="U12" s="18">
        <f t="shared" si="2"/>
        <v>7</v>
      </c>
    </row>
    <row r="13" s="2" customFormat="1" ht="24.95" customHeight="1" spans="1:21">
      <c r="A13" s="10" t="s">
        <v>38</v>
      </c>
      <c r="B13" s="12">
        <f t="shared" ref="B13:F13" si="3">B6+B7+B8+B9+B10+B11+B12</f>
        <v>4144</v>
      </c>
      <c r="C13" s="11">
        <f>SUM(C6:C12)</f>
        <v>856</v>
      </c>
      <c r="D13" s="10">
        <f t="shared" si="3"/>
        <v>554</v>
      </c>
      <c r="E13" s="14">
        <f t="shared" si="0"/>
        <v>0.647196261682243</v>
      </c>
      <c r="F13" s="10">
        <f t="shared" si="3"/>
        <v>4465</v>
      </c>
      <c r="G13" s="10">
        <f t="shared" ref="G13:N13" si="4">SUM(G6:G12)</f>
        <v>96</v>
      </c>
      <c r="H13" s="11">
        <v>4806</v>
      </c>
      <c r="I13" s="17">
        <f t="shared" si="4"/>
        <v>380.5</v>
      </c>
      <c r="J13" s="17">
        <f t="shared" si="1"/>
        <v>11.7345597897503</v>
      </c>
      <c r="K13" s="10">
        <f>K6+K7+K8+K9+K10+K11+K12</f>
        <v>12</v>
      </c>
      <c r="L13" s="18">
        <f t="shared" si="4"/>
        <v>102</v>
      </c>
      <c r="M13" s="21">
        <f t="shared" si="4"/>
        <v>143</v>
      </c>
      <c r="N13" s="18">
        <f t="shared" si="4"/>
        <v>41</v>
      </c>
      <c r="O13" s="18">
        <f>O6+O7+O8+O9+O10+O11+O12</f>
        <v>21</v>
      </c>
      <c r="P13" s="23">
        <v>10850</v>
      </c>
      <c r="Q13" s="23">
        <v>8167</v>
      </c>
      <c r="R13" s="23">
        <v>77142</v>
      </c>
      <c r="S13" s="18">
        <f>SUM(S6:S12)</f>
        <v>61</v>
      </c>
      <c r="T13" s="18">
        <f>SUM(T6:T12)</f>
        <v>41</v>
      </c>
      <c r="U13" s="18">
        <f t="shared" si="2"/>
        <v>102</v>
      </c>
    </row>
    <row r="14" s="2" customFormat="1" ht="60" customHeight="1" spans="1:21">
      <c r="A14" s="13" t="s">
        <v>78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9"/>
      <c r="M14" s="24"/>
      <c r="N14" s="24"/>
      <c r="O14" s="25"/>
      <c r="P14" s="26" t="s">
        <v>79</v>
      </c>
      <c r="Q14" s="26"/>
      <c r="R14" s="26"/>
      <c r="S14" s="19"/>
      <c r="T14" s="24"/>
      <c r="U14" s="25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X8" sqref="X8"/>
    </sheetView>
  </sheetViews>
  <sheetFormatPr defaultColWidth="9" defaultRowHeight="15.6"/>
  <cols>
    <col min="1" max="1" width="8.25" customWidth="1"/>
    <col min="2" max="2" width="7.125" customWidth="1"/>
    <col min="3" max="3" width="7.125" style="52" customWidth="1"/>
    <col min="4" max="5" width="7.125" customWidth="1"/>
    <col min="6" max="6" width="7.125" style="52" customWidth="1"/>
    <col min="7" max="7" width="7.125" customWidth="1"/>
    <col min="8" max="10" width="7.125" style="52" customWidth="1"/>
    <col min="11" max="12" width="7.125" customWidth="1"/>
    <col min="13" max="13" width="7.125" style="53" customWidth="1"/>
    <col min="14" max="15" width="7.125" customWidth="1"/>
    <col min="16" max="21" width="7.375" customWidth="1"/>
  </cols>
  <sheetData>
    <row r="2" s="48" customFormat="1" ht="50.1" customHeight="1" spans="1:21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="49" customFormat="1" ht="45" customHeight="1" spans="1:21">
      <c r="A3" s="55" t="s">
        <v>1</v>
      </c>
      <c r="B3" s="56" t="s">
        <v>2</v>
      </c>
      <c r="C3" s="56"/>
      <c r="D3" s="56"/>
      <c r="E3" s="56"/>
      <c r="F3" s="56" t="s">
        <v>3</v>
      </c>
      <c r="G3" s="56"/>
      <c r="H3" s="56"/>
      <c r="I3" s="56"/>
      <c r="J3" s="56"/>
      <c r="K3" s="59" t="s">
        <v>4</v>
      </c>
      <c r="L3" s="9" t="s">
        <v>5</v>
      </c>
      <c r="M3" s="9"/>
      <c r="N3" s="9"/>
      <c r="O3" s="9"/>
      <c r="P3" s="9" t="s">
        <v>6</v>
      </c>
      <c r="Q3" s="9"/>
      <c r="R3" s="9"/>
      <c r="S3" s="9" t="s">
        <v>7</v>
      </c>
      <c r="T3" s="9"/>
      <c r="U3" s="9"/>
    </row>
    <row r="4" s="49" customFormat="1" ht="50.1" customHeight="1" spans="1:21">
      <c r="A4" s="55"/>
      <c r="B4" s="56" t="s">
        <v>8</v>
      </c>
      <c r="C4" s="56" t="s">
        <v>9</v>
      </c>
      <c r="D4" s="56"/>
      <c r="E4" s="56"/>
      <c r="F4" s="56" t="s">
        <v>10</v>
      </c>
      <c r="G4" s="56" t="s">
        <v>11</v>
      </c>
      <c r="H4" s="56" t="s">
        <v>12</v>
      </c>
      <c r="I4" s="56" t="s">
        <v>13</v>
      </c>
      <c r="J4" s="56" t="s">
        <v>14</v>
      </c>
      <c r="K4" s="59" t="s">
        <v>15</v>
      </c>
      <c r="L4" s="9" t="s">
        <v>16</v>
      </c>
      <c r="M4" s="9" t="s">
        <v>17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49" customFormat="1" ht="50.1" customHeight="1" spans="1:21">
      <c r="A5" s="55"/>
      <c r="B5" s="56"/>
      <c r="C5" s="56" t="s">
        <v>25</v>
      </c>
      <c r="D5" s="56" t="s">
        <v>26</v>
      </c>
      <c r="E5" s="56" t="s">
        <v>27</v>
      </c>
      <c r="F5" s="56"/>
      <c r="G5" s="56"/>
      <c r="H5" s="56"/>
      <c r="I5" s="56"/>
      <c r="J5" s="56"/>
      <c r="K5" s="5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50" customFormat="1" ht="24.95" customHeight="1" spans="1:21">
      <c r="A6" s="28" t="s">
        <v>30</v>
      </c>
      <c r="B6" s="43">
        <v>658</v>
      </c>
      <c r="C6" s="29">
        <v>308</v>
      </c>
      <c r="D6" s="43">
        <v>90</v>
      </c>
      <c r="E6" s="31">
        <f t="shared" ref="E6:E13" si="0">D6/C6</f>
        <v>0.292207792207792</v>
      </c>
      <c r="F6" s="46">
        <v>1228</v>
      </c>
      <c r="G6" s="43">
        <f>F6-[1]Sheet1!$F$5</f>
        <v>77</v>
      </c>
      <c r="H6" s="29">
        <v>1266</v>
      </c>
      <c r="I6" s="35">
        <v>154.58</v>
      </c>
      <c r="J6" s="35">
        <f>F6/I6</f>
        <v>7.94410661146332</v>
      </c>
      <c r="K6" s="46">
        <v>0</v>
      </c>
      <c r="L6" s="47">
        <v>14</v>
      </c>
      <c r="M6" s="47">
        <v>27</v>
      </c>
      <c r="N6" s="47">
        <v>1</v>
      </c>
      <c r="O6" s="47">
        <v>2</v>
      </c>
      <c r="P6" s="40">
        <v>1242</v>
      </c>
      <c r="Q6" s="40">
        <v>980</v>
      </c>
      <c r="R6" s="40">
        <v>29274</v>
      </c>
      <c r="S6" s="47">
        <v>8</v>
      </c>
      <c r="T6" s="47">
        <v>9</v>
      </c>
      <c r="U6" s="47">
        <v>17</v>
      </c>
    </row>
    <row r="7" s="51" customFormat="1" ht="24.95" customHeight="1" spans="1:21">
      <c r="A7" s="28" t="s">
        <v>31</v>
      </c>
      <c r="B7" s="43">
        <v>210</v>
      </c>
      <c r="C7" s="29">
        <v>106</v>
      </c>
      <c r="D7" s="43">
        <v>26</v>
      </c>
      <c r="E7" s="31">
        <f t="shared" si="0"/>
        <v>0.245283018867925</v>
      </c>
      <c r="F7" s="46">
        <v>758</v>
      </c>
      <c r="G7" s="45">
        <v>6</v>
      </c>
      <c r="H7" s="29">
        <v>827</v>
      </c>
      <c r="I7" s="35">
        <v>49.45</v>
      </c>
      <c r="J7" s="35">
        <f t="shared" ref="J6:J13" si="1">F7/I7</f>
        <v>15.3286147623862</v>
      </c>
      <c r="K7" s="46">
        <v>0</v>
      </c>
      <c r="L7" s="47">
        <v>1</v>
      </c>
      <c r="M7" s="47">
        <v>1</v>
      </c>
      <c r="N7" s="47">
        <v>0</v>
      </c>
      <c r="O7" s="47">
        <v>0</v>
      </c>
      <c r="P7" s="40">
        <v>453</v>
      </c>
      <c r="Q7" s="40">
        <v>274</v>
      </c>
      <c r="R7" s="40">
        <v>6659</v>
      </c>
      <c r="S7" s="47">
        <v>1</v>
      </c>
      <c r="T7" s="47">
        <v>4</v>
      </c>
      <c r="U7" s="47">
        <v>5</v>
      </c>
    </row>
    <row r="8" s="50" customFormat="1" ht="24.95" customHeight="1" spans="1:21">
      <c r="A8" s="28" t="s">
        <v>32</v>
      </c>
      <c r="B8" s="43">
        <v>288</v>
      </c>
      <c r="C8" s="29">
        <v>130</v>
      </c>
      <c r="D8" s="43">
        <v>33</v>
      </c>
      <c r="E8" s="31">
        <f t="shared" si="0"/>
        <v>0.253846153846154</v>
      </c>
      <c r="F8" s="46">
        <v>669</v>
      </c>
      <c r="G8" s="43">
        <v>8</v>
      </c>
      <c r="H8" s="29">
        <v>727</v>
      </c>
      <c r="I8" s="35">
        <v>60.48</v>
      </c>
      <c r="J8" s="35">
        <f t="shared" si="1"/>
        <v>11.0615079365079</v>
      </c>
      <c r="K8" s="46">
        <v>1</v>
      </c>
      <c r="L8" s="47">
        <v>2</v>
      </c>
      <c r="M8" s="47">
        <v>3</v>
      </c>
      <c r="N8" s="47">
        <v>1</v>
      </c>
      <c r="O8" s="47">
        <v>1</v>
      </c>
      <c r="P8" s="40">
        <v>551</v>
      </c>
      <c r="Q8" s="40">
        <v>381</v>
      </c>
      <c r="R8" s="40">
        <v>14626</v>
      </c>
      <c r="S8" s="47">
        <v>3</v>
      </c>
      <c r="T8" s="47">
        <v>1</v>
      </c>
      <c r="U8" s="47">
        <v>4</v>
      </c>
    </row>
    <row r="9" s="50" customFormat="1" ht="24.95" customHeight="1" spans="1:21">
      <c r="A9" s="28" t="s">
        <v>33</v>
      </c>
      <c r="B9" s="43">
        <v>112</v>
      </c>
      <c r="C9" s="29">
        <v>48</v>
      </c>
      <c r="D9" s="43">
        <v>7</v>
      </c>
      <c r="E9" s="31">
        <f t="shared" si="0"/>
        <v>0.145833333333333</v>
      </c>
      <c r="F9" s="46">
        <v>231</v>
      </c>
      <c r="G9" s="43">
        <v>5</v>
      </c>
      <c r="H9" s="29">
        <v>249</v>
      </c>
      <c r="I9" s="35">
        <v>39.47</v>
      </c>
      <c r="J9" s="35">
        <f t="shared" si="1"/>
        <v>5.85254623764885</v>
      </c>
      <c r="K9" s="46">
        <v>0</v>
      </c>
      <c r="L9" s="47">
        <v>5</v>
      </c>
      <c r="M9" s="47">
        <v>7</v>
      </c>
      <c r="N9" s="47">
        <v>5</v>
      </c>
      <c r="O9" s="47">
        <v>5</v>
      </c>
      <c r="P9" s="40">
        <v>171</v>
      </c>
      <c r="Q9" s="40">
        <v>102</v>
      </c>
      <c r="R9" s="40">
        <v>6920</v>
      </c>
      <c r="S9" s="47">
        <v>1</v>
      </c>
      <c r="T9" s="47">
        <v>0</v>
      </c>
      <c r="U9" s="47">
        <v>1</v>
      </c>
    </row>
    <row r="10" s="50" customFormat="1" ht="24.95" customHeight="1" spans="1:21">
      <c r="A10" s="28" t="s">
        <v>34</v>
      </c>
      <c r="B10" s="43">
        <v>111</v>
      </c>
      <c r="C10" s="29">
        <v>61</v>
      </c>
      <c r="D10" s="43">
        <v>19</v>
      </c>
      <c r="E10" s="31">
        <f t="shared" si="0"/>
        <v>0.311475409836066</v>
      </c>
      <c r="F10" s="46">
        <v>417</v>
      </c>
      <c r="G10" s="43">
        <v>-2</v>
      </c>
      <c r="H10" s="29">
        <v>461</v>
      </c>
      <c r="I10" s="35">
        <v>35.04</v>
      </c>
      <c r="J10" s="35">
        <f t="shared" si="1"/>
        <v>11.9006849315069</v>
      </c>
      <c r="K10" s="46">
        <v>0</v>
      </c>
      <c r="L10" s="47">
        <v>5</v>
      </c>
      <c r="M10" s="47">
        <v>7</v>
      </c>
      <c r="N10" s="47">
        <v>0</v>
      </c>
      <c r="O10" s="47">
        <v>0</v>
      </c>
      <c r="P10" s="40">
        <v>474</v>
      </c>
      <c r="Q10" s="40">
        <v>244</v>
      </c>
      <c r="R10" s="40">
        <v>8931</v>
      </c>
      <c r="S10" s="47">
        <v>0</v>
      </c>
      <c r="T10" s="47">
        <v>0</v>
      </c>
      <c r="U10" s="47">
        <v>0</v>
      </c>
    </row>
    <row r="11" s="50" customFormat="1" ht="24.95" customHeight="1" spans="1:21">
      <c r="A11" s="28" t="s">
        <v>35</v>
      </c>
      <c r="B11" s="43">
        <v>137</v>
      </c>
      <c r="C11" s="29">
        <v>61</v>
      </c>
      <c r="D11" s="43">
        <v>7</v>
      </c>
      <c r="E11" s="31">
        <f t="shared" si="0"/>
        <v>0.114754098360656</v>
      </c>
      <c r="F11" s="46">
        <v>424</v>
      </c>
      <c r="G11" s="43">
        <v>-4</v>
      </c>
      <c r="H11" s="29">
        <v>471</v>
      </c>
      <c r="I11" s="35">
        <v>30.46</v>
      </c>
      <c r="J11" s="35">
        <f t="shared" si="1"/>
        <v>13.9198949441891</v>
      </c>
      <c r="K11" s="46">
        <v>0</v>
      </c>
      <c r="L11" s="47">
        <v>5</v>
      </c>
      <c r="M11" s="47">
        <v>1</v>
      </c>
      <c r="N11" s="47">
        <v>2</v>
      </c>
      <c r="O11" s="47">
        <v>1</v>
      </c>
      <c r="P11" s="40">
        <v>123</v>
      </c>
      <c r="Q11" s="40">
        <v>56</v>
      </c>
      <c r="R11" s="40">
        <v>5647</v>
      </c>
      <c r="S11" s="47">
        <v>2</v>
      </c>
      <c r="T11" s="47">
        <v>0</v>
      </c>
      <c r="U11" s="47">
        <v>2</v>
      </c>
    </row>
    <row r="12" s="51" customFormat="1" ht="24.95" customHeight="1" spans="1:21">
      <c r="A12" s="28" t="s">
        <v>36</v>
      </c>
      <c r="B12" s="43">
        <v>198</v>
      </c>
      <c r="C12" s="29">
        <v>142</v>
      </c>
      <c r="D12" s="43">
        <v>24</v>
      </c>
      <c r="E12" s="31">
        <f t="shared" si="0"/>
        <v>0.169014084507042</v>
      </c>
      <c r="F12" s="46">
        <v>734</v>
      </c>
      <c r="G12" s="45">
        <v>2</v>
      </c>
      <c r="H12" s="29">
        <v>805</v>
      </c>
      <c r="I12" s="35">
        <v>11.02</v>
      </c>
      <c r="J12" s="35">
        <f t="shared" si="1"/>
        <v>66.6061705989111</v>
      </c>
      <c r="K12" s="46">
        <v>0</v>
      </c>
      <c r="L12" s="47">
        <v>4</v>
      </c>
      <c r="M12" s="47">
        <v>5</v>
      </c>
      <c r="N12" s="47">
        <v>4</v>
      </c>
      <c r="O12" s="47">
        <v>0</v>
      </c>
      <c r="P12" s="41" t="s">
        <v>37</v>
      </c>
      <c r="Q12" s="41" t="s">
        <v>37</v>
      </c>
      <c r="R12" s="41" t="s">
        <v>37</v>
      </c>
      <c r="S12" s="47">
        <v>0</v>
      </c>
      <c r="T12" s="47">
        <v>0</v>
      </c>
      <c r="U12" s="47">
        <v>0</v>
      </c>
    </row>
    <row r="13" s="50" customFormat="1" ht="24.95" customHeight="1" spans="1:21">
      <c r="A13" s="28" t="s">
        <v>38</v>
      </c>
      <c r="B13" s="44">
        <f>B6+B7+B8+B9+B10+B11+B12</f>
        <v>1714</v>
      </c>
      <c r="C13" s="29">
        <f>SUM(C6:C12)</f>
        <v>856</v>
      </c>
      <c r="D13" s="43">
        <f>D6+D7+D8+D9+D10+D11+D12</f>
        <v>206</v>
      </c>
      <c r="E13" s="31">
        <f t="shared" si="0"/>
        <v>0.240654205607477</v>
      </c>
      <c r="F13" s="43">
        <f>F6+F7+F8+F9+F10+F11+F12</f>
        <v>4461</v>
      </c>
      <c r="G13" s="43">
        <f>SUM(G6:G12)</f>
        <v>92</v>
      </c>
      <c r="H13" s="29">
        <v>4806</v>
      </c>
      <c r="I13" s="35">
        <f>SUM(I6:I12)</f>
        <v>380.5</v>
      </c>
      <c r="J13" s="35">
        <f t="shared" si="1"/>
        <v>11.7240473061761</v>
      </c>
      <c r="K13" s="43">
        <f>K6+K7+K8+K9+K10+K11+K12</f>
        <v>1</v>
      </c>
      <c r="L13" s="47">
        <f>SUM(L6:L12)</f>
        <v>36</v>
      </c>
      <c r="M13" s="47">
        <f>SUM(M6:M12)</f>
        <v>51</v>
      </c>
      <c r="N13" s="47">
        <f>SUM(N6:N12)</f>
        <v>13</v>
      </c>
      <c r="O13" s="47">
        <f>O6+O7+O8+O9+O10+O11+O12</f>
        <v>9</v>
      </c>
      <c r="P13" s="41">
        <v>3234</v>
      </c>
      <c r="Q13" s="41">
        <v>2200</v>
      </c>
      <c r="R13" s="41">
        <v>77632</v>
      </c>
      <c r="S13" s="47">
        <f>SUM(S6:S12)</f>
        <v>15</v>
      </c>
      <c r="T13" s="47">
        <f>SUM(T6:T12)</f>
        <v>14</v>
      </c>
      <c r="U13" s="47">
        <f>SUM(U6:U12)</f>
        <v>29</v>
      </c>
    </row>
    <row r="14" s="50" customFormat="1" ht="60" customHeight="1" spans="1:21">
      <c r="A14" s="28" t="s">
        <v>39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36"/>
      <c r="M14" s="37"/>
      <c r="N14" s="37"/>
      <c r="O14" s="38"/>
      <c r="P14" s="42" t="s">
        <v>40</v>
      </c>
      <c r="Q14" s="42"/>
      <c r="R14" s="42"/>
      <c r="S14" s="36"/>
      <c r="T14" s="37"/>
      <c r="U14" s="38"/>
    </row>
    <row r="15" spans="11:12">
      <c r="K15" s="20"/>
      <c r="L15" s="48"/>
    </row>
    <row r="16" spans="11:12">
      <c r="K16" s="48"/>
      <c r="L16" s="48"/>
    </row>
    <row r="19" spans="4:11">
      <c r="D19" s="57" t="s">
        <v>41</v>
      </c>
      <c r="E19" s="48"/>
      <c r="F19" s="58"/>
      <c r="G19" s="48"/>
      <c r="H19" s="58"/>
      <c r="I19" s="58"/>
      <c r="J19" s="58"/>
      <c r="K19" s="48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  <ignoredErrors>
    <ignoredError sqref="E13 C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M13" sqref="M1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34" t="s">
        <v>4</v>
      </c>
      <c r="L3" s="9" t="s">
        <v>5</v>
      </c>
      <c r="M3" s="9"/>
      <c r="N3" s="9"/>
      <c r="O3" s="9"/>
      <c r="P3" s="9" t="s">
        <v>6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34" t="s">
        <v>15</v>
      </c>
      <c r="L4" s="9" t="s">
        <v>43</v>
      </c>
      <c r="M4" s="9" t="s">
        <v>44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34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8" t="s">
        <v>30</v>
      </c>
      <c r="B6" s="43">
        <v>791</v>
      </c>
      <c r="C6" s="29">
        <v>308</v>
      </c>
      <c r="D6" s="43">
        <v>104</v>
      </c>
      <c r="E6" s="31">
        <f t="shared" ref="E6:E13" si="0">D6/C6</f>
        <v>0.337662337662338</v>
      </c>
      <c r="F6" s="46">
        <v>1235</v>
      </c>
      <c r="G6" s="43">
        <f>F6-1151</f>
        <v>84</v>
      </c>
      <c r="H6" s="29">
        <v>1266</v>
      </c>
      <c r="I6" s="35">
        <v>154.58</v>
      </c>
      <c r="J6" s="35">
        <f t="shared" ref="J6:J13" si="1">F6/I6</f>
        <v>7.98939060680554</v>
      </c>
      <c r="K6" s="46">
        <v>3</v>
      </c>
      <c r="L6" s="47">
        <v>16</v>
      </c>
      <c r="M6" s="47">
        <v>34</v>
      </c>
      <c r="N6" s="47">
        <v>1</v>
      </c>
      <c r="O6" s="47">
        <v>2</v>
      </c>
      <c r="P6" s="40">
        <v>1242</v>
      </c>
      <c r="Q6" s="40">
        <v>980</v>
      </c>
      <c r="R6" s="40">
        <v>29274</v>
      </c>
      <c r="S6" s="47">
        <v>8</v>
      </c>
      <c r="T6" s="47">
        <v>10</v>
      </c>
      <c r="U6" s="47">
        <f t="shared" ref="U6:U12" si="2">SUM(S6:T6)</f>
        <v>18</v>
      </c>
    </row>
    <row r="7" s="3" customFormat="1" ht="24.95" customHeight="1" spans="1:21">
      <c r="A7" s="28" t="s">
        <v>31</v>
      </c>
      <c r="B7" s="43">
        <v>247</v>
      </c>
      <c r="C7" s="29">
        <v>106</v>
      </c>
      <c r="D7" s="43">
        <v>31</v>
      </c>
      <c r="E7" s="31">
        <f t="shared" si="0"/>
        <v>0.292452830188679</v>
      </c>
      <c r="F7" s="46">
        <v>732</v>
      </c>
      <c r="G7" s="45">
        <f>F7-752</f>
        <v>-20</v>
      </c>
      <c r="H7" s="29">
        <v>827</v>
      </c>
      <c r="I7" s="35">
        <v>49.45</v>
      </c>
      <c r="J7" s="35">
        <f t="shared" si="1"/>
        <v>14.8028311425682</v>
      </c>
      <c r="K7" s="46">
        <v>0</v>
      </c>
      <c r="L7" s="47">
        <v>1</v>
      </c>
      <c r="M7" s="47">
        <v>1</v>
      </c>
      <c r="N7" s="47">
        <v>0</v>
      </c>
      <c r="O7" s="47">
        <v>0</v>
      </c>
      <c r="P7" s="40">
        <v>453</v>
      </c>
      <c r="Q7" s="40">
        <v>274</v>
      </c>
      <c r="R7" s="40">
        <v>6659</v>
      </c>
      <c r="S7" s="47">
        <v>1</v>
      </c>
      <c r="T7" s="47">
        <v>5</v>
      </c>
      <c r="U7" s="47">
        <f t="shared" si="2"/>
        <v>6</v>
      </c>
    </row>
    <row r="8" s="2" customFormat="1" ht="24.95" customHeight="1" spans="1:21">
      <c r="A8" s="28" t="s">
        <v>32</v>
      </c>
      <c r="B8" s="43">
        <v>316</v>
      </c>
      <c r="C8" s="29">
        <v>130</v>
      </c>
      <c r="D8" s="43">
        <v>37</v>
      </c>
      <c r="E8" s="31">
        <f t="shared" si="0"/>
        <v>0.284615384615385</v>
      </c>
      <c r="F8" s="46">
        <v>675</v>
      </c>
      <c r="G8" s="43">
        <f>F8-661</f>
        <v>14</v>
      </c>
      <c r="H8" s="29">
        <v>727</v>
      </c>
      <c r="I8" s="35">
        <v>60.48</v>
      </c>
      <c r="J8" s="35">
        <f t="shared" si="1"/>
        <v>11.1607142857143</v>
      </c>
      <c r="K8" s="46">
        <v>1</v>
      </c>
      <c r="L8" s="47">
        <v>2</v>
      </c>
      <c r="M8" s="47">
        <v>3</v>
      </c>
      <c r="N8" s="47">
        <v>1</v>
      </c>
      <c r="O8" s="47">
        <v>1</v>
      </c>
      <c r="P8" s="40">
        <v>551</v>
      </c>
      <c r="Q8" s="40">
        <v>381</v>
      </c>
      <c r="R8" s="40">
        <v>14626</v>
      </c>
      <c r="S8" s="47">
        <v>3</v>
      </c>
      <c r="T8" s="47">
        <v>4</v>
      </c>
      <c r="U8" s="47">
        <f t="shared" si="2"/>
        <v>7</v>
      </c>
    </row>
    <row r="9" s="2" customFormat="1" ht="24.95" customHeight="1" spans="1:21">
      <c r="A9" s="28" t="s">
        <v>33</v>
      </c>
      <c r="B9" s="43">
        <v>128</v>
      </c>
      <c r="C9" s="29">
        <v>48</v>
      </c>
      <c r="D9" s="43">
        <v>7</v>
      </c>
      <c r="E9" s="31">
        <f t="shared" si="0"/>
        <v>0.145833333333333</v>
      </c>
      <c r="F9" s="46">
        <v>218</v>
      </c>
      <c r="G9" s="43">
        <f>F9-226</f>
        <v>-8</v>
      </c>
      <c r="H9" s="29">
        <v>249</v>
      </c>
      <c r="I9" s="35">
        <v>39.47</v>
      </c>
      <c r="J9" s="35">
        <f t="shared" si="1"/>
        <v>5.52318216366861</v>
      </c>
      <c r="K9" s="46">
        <v>0</v>
      </c>
      <c r="L9" s="47">
        <v>5</v>
      </c>
      <c r="M9" s="47">
        <v>8</v>
      </c>
      <c r="N9" s="47">
        <v>5</v>
      </c>
      <c r="O9" s="47">
        <v>6</v>
      </c>
      <c r="P9" s="40">
        <v>171</v>
      </c>
      <c r="Q9" s="40">
        <v>102</v>
      </c>
      <c r="R9" s="40">
        <v>6920</v>
      </c>
      <c r="S9" s="47">
        <v>1</v>
      </c>
      <c r="T9" s="47">
        <v>0</v>
      </c>
      <c r="U9" s="47">
        <f t="shared" si="2"/>
        <v>1</v>
      </c>
    </row>
    <row r="10" s="2" customFormat="1" ht="24.95" customHeight="1" spans="1:21">
      <c r="A10" s="28" t="s">
        <v>34</v>
      </c>
      <c r="B10" s="43">
        <v>134</v>
      </c>
      <c r="C10" s="29">
        <v>61</v>
      </c>
      <c r="D10" s="43">
        <v>22</v>
      </c>
      <c r="E10" s="31">
        <f t="shared" si="0"/>
        <v>0.360655737704918</v>
      </c>
      <c r="F10" s="46">
        <v>413</v>
      </c>
      <c r="G10" s="43">
        <f>F10-419</f>
        <v>-6</v>
      </c>
      <c r="H10" s="29">
        <v>461</v>
      </c>
      <c r="I10" s="35">
        <v>35.04</v>
      </c>
      <c r="J10" s="35">
        <f t="shared" si="1"/>
        <v>11.7865296803653</v>
      </c>
      <c r="K10" s="46">
        <v>0</v>
      </c>
      <c r="L10" s="47">
        <v>8</v>
      </c>
      <c r="M10" s="47">
        <v>9</v>
      </c>
      <c r="N10" s="47">
        <v>1</v>
      </c>
      <c r="O10" s="47">
        <v>0</v>
      </c>
      <c r="P10" s="40">
        <v>474</v>
      </c>
      <c r="Q10" s="40">
        <v>244</v>
      </c>
      <c r="R10" s="40">
        <v>8931</v>
      </c>
      <c r="S10" s="47">
        <v>0</v>
      </c>
      <c r="T10" s="47">
        <v>0</v>
      </c>
      <c r="U10" s="47">
        <f t="shared" si="2"/>
        <v>0</v>
      </c>
    </row>
    <row r="11" s="2" customFormat="1" ht="24.95" customHeight="1" spans="1:21">
      <c r="A11" s="28" t="s">
        <v>35</v>
      </c>
      <c r="B11" s="43">
        <v>152</v>
      </c>
      <c r="C11" s="29">
        <v>61</v>
      </c>
      <c r="D11" s="43">
        <v>7</v>
      </c>
      <c r="E11" s="31">
        <f t="shared" si="0"/>
        <v>0.114754098360656</v>
      </c>
      <c r="F11" s="46">
        <v>419</v>
      </c>
      <c r="G11" s="43">
        <f>F11-428</f>
        <v>-9</v>
      </c>
      <c r="H11" s="29">
        <v>471</v>
      </c>
      <c r="I11" s="35">
        <v>30.46</v>
      </c>
      <c r="J11" s="35">
        <f t="shared" si="1"/>
        <v>13.7557452396586</v>
      </c>
      <c r="K11" s="46">
        <v>0</v>
      </c>
      <c r="L11" s="47">
        <v>5</v>
      </c>
      <c r="M11" s="47">
        <v>1</v>
      </c>
      <c r="N11" s="47">
        <v>2</v>
      </c>
      <c r="O11" s="47">
        <v>1</v>
      </c>
      <c r="P11" s="40">
        <v>123</v>
      </c>
      <c r="Q11" s="40">
        <v>56</v>
      </c>
      <c r="R11" s="40">
        <v>5647</v>
      </c>
      <c r="S11" s="47">
        <v>2</v>
      </c>
      <c r="T11" s="47">
        <v>0</v>
      </c>
      <c r="U11" s="47">
        <f t="shared" si="2"/>
        <v>2</v>
      </c>
    </row>
    <row r="12" s="3" customFormat="1" ht="24.95" customHeight="1" spans="1:21">
      <c r="A12" s="28" t="s">
        <v>36</v>
      </c>
      <c r="B12" s="43">
        <v>227</v>
      </c>
      <c r="C12" s="29">
        <v>142</v>
      </c>
      <c r="D12" s="43">
        <v>28</v>
      </c>
      <c r="E12" s="31">
        <f t="shared" si="0"/>
        <v>0.197183098591549</v>
      </c>
      <c r="F12" s="46">
        <v>745</v>
      </c>
      <c r="G12" s="45">
        <f>F12-732</f>
        <v>13</v>
      </c>
      <c r="H12" s="29">
        <v>805</v>
      </c>
      <c r="I12" s="35">
        <v>11.02</v>
      </c>
      <c r="J12" s="35">
        <f t="shared" si="1"/>
        <v>67.6043557168784</v>
      </c>
      <c r="K12" s="46">
        <v>0</v>
      </c>
      <c r="L12" s="47">
        <v>4</v>
      </c>
      <c r="M12" s="47">
        <v>6</v>
      </c>
      <c r="N12" s="47">
        <v>4</v>
      </c>
      <c r="O12" s="47">
        <v>0</v>
      </c>
      <c r="P12" s="41" t="s">
        <v>37</v>
      </c>
      <c r="Q12" s="41" t="s">
        <v>37</v>
      </c>
      <c r="R12" s="41" t="s">
        <v>37</v>
      </c>
      <c r="S12" s="47">
        <v>0</v>
      </c>
      <c r="T12" s="47">
        <v>0</v>
      </c>
      <c r="U12" s="47">
        <f t="shared" si="2"/>
        <v>0</v>
      </c>
    </row>
    <row r="13" s="2" customFormat="1" ht="24.95" customHeight="1" spans="1:21">
      <c r="A13" s="28" t="s">
        <v>38</v>
      </c>
      <c r="B13" s="44">
        <f t="shared" ref="B13:F13" si="3">B6+B7+B8+B9+B10+B11+B12</f>
        <v>1995</v>
      </c>
      <c r="C13" s="29">
        <f>SUM(C6:C12)</f>
        <v>856</v>
      </c>
      <c r="D13" s="43">
        <f t="shared" si="3"/>
        <v>236</v>
      </c>
      <c r="E13" s="31">
        <f t="shared" si="0"/>
        <v>0.275700934579439</v>
      </c>
      <c r="F13" s="43">
        <f t="shared" si="3"/>
        <v>4437</v>
      </c>
      <c r="G13" s="43">
        <f t="shared" ref="G13:N13" si="4">SUM(G6:G12)</f>
        <v>68</v>
      </c>
      <c r="H13" s="29">
        <v>4806</v>
      </c>
      <c r="I13" s="35">
        <f t="shared" si="4"/>
        <v>380.5</v>
      </c>
      <c r="J13" s="35">
        <f t="shared" si="1"/>
        <v>11.6609724047306</v>
      </c>
      <c r="K13" s="43">
        <f>K6+K7+K8+K9+K10+K11+K12</f>
        <v>4</v>
      </c>
      <c r="L13" s="47">
        <f t="shared" si="4"/>
        <v>41</v>
      </c>
      <c r="M13" s="47">
        <f t="shared" si="4"/>
        <v>62</v>
      </c>
      <c r="N13" s="47">
        <f t="shared" si="4"/>
        <v>14</v>
      </c>
      <c r="O13" s="47">
        <f>O6+O7+O8+O9+O10+O11+O12</f>
        <v>10</v>
      </c>
      <c r="P13" s="41">
        <v>3234</v>
      </c>
      <c r="Q13" s="41">
        <v>2200</v>
      </c>
      <c r="R13" s="41">
        <v>77632</v>
      </c>
      <c r="S13" s="47">
        <f t="shared" ref="S13:U13" si="5">SUM(S6:S12)</f>
        <v>15</v>
      </c>
      <c r="T13" s="47">
        <f t="shared" si="5"/>
        <v>19</v>
      </c>
      <c r="U13" s="47">
        <f t="shared" si="5"/>
        <v>34</v>
      </c>
    </row>
    <row r="14" s="2" customFormat="1" ht="60" customHeight="1" spans="1:21">
      <c r="A14" s="28" t="s">
        <v>45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36"/>
      <c r="M14" s="37"/>
      <c r="N14" s="37"/>
      <c r="O14" s="38"/>
      <c r="P14" s="42" t="s">
        <v>40</v>
      </c>
      <c r="Q14" s="42"/>
      <c r="R14" s="42"/>
      <c r="S14" s="36"/>
      <c r="T14" s="37"/>
      <c r="U14" s="38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4" workbookViewId="0">
      <selection activeCell="F7" sqref="F7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46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34" t="s">
        <v>4</v>
      </c>
      <c r="L3" s="9" t="s">
        <v>5</v>
      </c>
      <c r="M3" s="9"/>
      <c r="N3" s="9"/>
      <c r="O3" s="9"/>
      <c r="P3" s="9" t="s">
        <v>47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34" t="s">
        <v>15</v>
      </c>
      <c r="L4" s="9" t="s">
        <v>48</v>
      </c>
      <c r="M4" s="9" t="s">
        <v>49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34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8" t="s">
        <v>30</v>
      </c>
      <c r="B6" s="10">
        <v>902</v>
      </c>
      <c r="C6" s="11">
        <v>308</v>
      </c>
      <c r="D6" s="10">
        <v>108</v>
      </c>
      <c r="E6" s="14">
        <f t="shared" ref="E6:E13" si="0">D6/C6</f>
        <v>0.350649350649351</v>
      </c>
      <c r="F6" s="8">
        <v>1236</v>
      </c>
      <c r="G6" s="10">
        <f>F6-1151</f>
        <v>85</v>
      </c>
      <c r="H6" s="11">
        <v>1266</v>
      </c>
      <c r="I6" s="17">
        <v>154.58</v>
      </c>
      <c r="J6" s="17">
        <f t="shared" ref="J6:J13" si="1">F6/I6</f>
        <v>7.99585974899728</v>
      </c>
      <c r="K6" s="8">
        <v>3</v>
      </c>
      <c r="L6" s="18">
        <v>19</v>
      </c>
      <c r="M6" s="18">
        <v>40</v>
      </c>
      <c r="N6" s="18">
        <v>1</v>
      </c>
      <c r="O6" s="18">
        <v>2</v>
      </c>
      <c r="P6" s="22">
        <v>2613</v>
      </c>
      <c r="Q6" s="22">
        <v>1684</v>
      </c>
      <c r="R6" s="22">
        <v>29856</v>
      </c>
      <c r="S6" s="18">
        <v>8</v>
      </c>
      <c r="T6" s="18">
        <v>10</v>
      </c>
      <c r="U6" s="18">
        <f t="shared" ref="U6:U12" si="2">SUM(S6:T6)</f>
        <v>18</v>
      </c>
    </row>
    <row r="7" s="3" customFormat="1" ht="24.95" customHeight="1" spans="1:21">
      <c r="A7" s="28" t="s">
        <v>31</v>
      </c>
      <c r="B7" s="10">
        <v>282</v>
      </c>
      <c r="C7" s="11">
        <v>106</v>
      </c>
      <c r="D7" s="10">
        <v>34</v>
      </c>
      <c r="E7" s="14">
        <f t="shared" si="0"/>
        <v>0.320754716981132</v>
      </c>
      <c r="F7" s="8">
        <v>726</v>
      </c>
      <c r="G7" s="15">
        <f>F7-752</f>
        <v>-26</v>
      </c>
      <c r="H7" s="11">
        <v>827</v>
      </c>
      <c r="I7" s="17">
        <v>49.45</v>
      </c>
      <c r="J7" s="17">
        <f t="shared" si="1"/>
        <v>14.6814964610718</v>
      </c>
      <c r="K7" s="8">
        <v>0</v>
      </c>
      <c r="L7" s="18">
        <v>1</v>
      </c>
      <c r="M7" s="18">
        <v>1</v>
      </c>
      <c r="N7" s="18">
        <v>0</v>
      </c>
      <c r="O7" s="18">
        <v>1</v>
      </c>
      <c r="P7" s="22">
        <v>829</v>
      </c>
      <c r="Q7" s="22">
        <v>672</v>
      </c>
      <c r="R7" s="22">
        <v>7007</v>
      </c>
      <c r="S7" s="18">
        <v>2</v>
      </c>
      <c r="T7" s="18">
        <v>5</v>
      </c>
      <c r="U7" s="18">
        <f t="shared" si="2"/>
        <v>7</v>
      </c>
    </row>
    <row r="8" s="2" customFormat="1" ht="24.95" customHeight="1" spans="1:21">
      <c r="A8" s="28" t="s">
        <v>32</v>
      </c>
      <c r="B8" s="10">
        <v>343</v>
      </c>
      <c r="C8" s="11">
        <v>130</v>
      </c>
      <c r="D8" s="10">
        <v>39</v>
      </c>
      <c r="E8" s="14">
        <f t="shared" si="0"/>
        <v>0.3</v>
      </c>
      <c r="F8" s="8">
        <v>662</v>
      </c>
      <c r="G8" s="10">
        <f>F8-661</f>
        <v>1</v>
      </c>
      <c r="H8" s="11">
        <v>727</v>
      </c>
      <c r="I8" s="17">
        <v>60.48</v>
      </c>
      <c r="J8" s="17">
        <f t="shared" si="1"/>
        <v>10.9457671957672</v>
      </c>
      <c r="K8" s="8">
        <v>1</v>
      </c>
      <c r="L8" s="18">
        <v>3</v>
      </c>
      <c r="M8" s="18">
        <v>3</v>
      </c>
      <c r="N8" s="18">
        <v>1</v>
      </c>
      <c r="O8" s="18">
        <v>1</v>
      </c>
      <c r="P8" s="22">
        <v>1137</v>
      </c>
      <c r="Q8" s="22">
        <v>698</v>
      </c>
      <c r="R8" s="22">
        <v>14853</v>
      </c>
      <c r="S8" s="18">
        <v>5</v>
      </c>
      <c r="T8" s="18">
        <v>4</v>
      </c>
      <c r="U8" s="18">
        <f t="shared" si="2"/>
        <v>9</v>
      </c>
    </row>
    <row r="9" s="2" customFormat="1" ht="24.95" customHeight="1" spans="1:21">
      <c r="A9" s="28" t="s">
        <v>33</v>
      </c>
      <c r="B9" s="10">
        <v>145</v>
      </c>
      <c r="C9" s="11">
        <v>48</v>
      </c>
      <c r="D9" s="10">
        <v>7</v>
      </c>
      <c r="E9" s="14">
        <f t="shared" si="0"/>
        <v>0.145833333333333</v>
      </c>
      <c r="F9" s="8">
        <v>218</v>
      </c>
      <c r="G9" s="10">
        <f>F9-226</f>
        <v>-8</v>
      </c>
      <c r="H9" s="11">
        <v>249</v>
      </c>
      <c r="I9" s="17">
        <v>39.47</v>
      </c>
      <c r="J9" s="17">
        <f t="shared" si="1"/>
        <v>5.52318216366861</v>
      </c>
      <c r="K9" s="8">
        <v>0</v>
      </c>
      <c r="L9" s="18">
        <v>5</v>
      </c>
      <c r="M9" s="18">
        <v>8</v>
      </c>
      <c r="N9" s="18">
        <v>5</v>
      </c>
      <c r="O9" s="18">
        <v>6</v>
      </c>
      <c r="P9" s="22">
        <v>383</v>
      </c>
      <c r="Q9" s="22">
        <v>227</v>
      </c>
      <c r="R9" s="22">
        <v>6905</v>
      </c>
      <c r="S9" s="18">
        <v>1</v>
      </c>
      <c r="T9" s="18">
        <v>0</v>
      </c>
      <c r="U9" s="18">
        <f t="shared" si="2"/>
        <v>1</v>
      </c>
    </row>
    <row r="10" s="2" customFormat="1" ht="24.95" customHeight="1" spans="1:21">
      <c r="A10" s="28" t="s">
        <v>34</v>
      </c>
      <c r="B10" s="10">
        <v>151</v>
      </c>
      <c r="C10" s="11">
        <v>61</v>
      </c>
      <c r="D10" s="10">
        <v>26</v>
      </c>
      <c r="E10" s="14">
        <f t="shared" si="0"/>
        <v>0.426229508196721</v>
      </c>
      <c r="F10" s="8">
        <v>404</v>
      </c>
      <c r="G10" s="10">
        <f>F10-419</f>
        <v>-15</v>
      </c>
      <c r="H10" s="11">
        <v>461</v>
      </c>
      <c r="I10" s="17">
        <v>35.04</v>
      </c>
      <c r="J10" s="17">
        <f t="shared" si="1"/>
        <v>11.5296803652968</v>
      </c>
      <c r="K10" s="8">
        <v>0</v>
      </c>
      <c r="L10" s="18">
        <v>9</v>
      </c>
      <c r="M10" s="18">
        <v>9</v>
      </c>
      <c r="N10" s="18">
        <v>1</v>
      </c>
      <c r="O10" s="18">
        <v>0</v>
      </c>
      <c r="P10" s="22">
        <v>824</v>
      </c>
      <c r="Q10" s="22">
        <v>591</v>
      </c>
      <c r="R10" s="22">
        <v>9197</v>
      </c>
      <c r="S10" s="18">
        <v>0</v>
      </c>
      <c r="T10" s="18">
        <v>0</v>
      </c>
      <c r="U10" s="18">
        <f t="shared" si="2"/>
        <v>0</v>
      </c>
    </row>
    <row r="11" s="2" customFormat="1" ht="24.95" customHeight="1" spans="1:21">
      <c r="A11" s="28" t="s">
        <v>35</v>
      </c>
      <c r="B11" s="10">
        <v>172</v>
      </c>
      <c r="C11" s="11">
        <v>61</v>
      </c>
      <c r="D11" s="10">
        <v>9</v>
      </c>
      <c r="E11" s="14">
        <f t="shared" si="0"/>
        <v>0.147540983606557</v>
      </c>
      <c r="F11" s="8">
        <v>417</v>
      </c>
      <c r="G11" s="10">
        <f>F11-428</f>
        <v>-11</v>
      </c>
      <c r="H11" s="11">
        <v>471</v>
      </c>
      <c r="I11" s="17">
        <v>30.46</v>
      </c>
      <c r="J11" s="17">
        <f t="shared" si="1"/>
        <v>13.6900853578464</v>
      </c>
      <c r="K11" s="8">
        <v>0</v>
      </c>
      <c r="L11" s="18">
        <v>6</v>
      </c>
      <c r="M11" s="18">
        <v>2</v>
      </c>
      <c r="N11" s="18">
        <v>3</v>
      </c>
      <c r="O11" s="18">
        <v>1</v>
      </c>
      <c r="P11" s="22">
        <v>326</v>
      </c>
      <c r="Q11" s="22">
        <v>263</v>
      </c>
      <c r="R11" s="22">
        <v>5825</v>
      </c>
      <c r="S11" s="18">
        <v>2</v>
      </c>
      <c r="T11" s="18">
        <v>0</v>
      </c>
      <c r="U11" s="18">
        <f t="shared" si="2"/>
        <v>2</v>
      </c>
    </row>
    <row r="12" s="3" customFormat="1" ht="24.95" customHeight="1" spans="1:21">
      <c r="A12" s="28" t="s">
        <v>36</v>
      </c>
      <c r="B12" s="10">
        <v>267</v>
      </c>
      <c r="C12" s="11">
        <v>142</v>
      </c>
      <c r="D12" s="10">
        <v>31</v>
      </c>
      <c r="E12" s="14">
        <f t="shared" si="0"/>
        <v>0.21830985915493</v>
      </c>
      <c r="F12" s="8">
        <v>756</v>
      </c>
      <c r="G12" s="15">
        <f>F12-732</f>
        <v>24</v>
      </c>
      <c r="H12" s="11">
        <v>805</v>
      </c>
      <c r="I12" s="17">
        <v>11.02</v>
      </c>
      <c r="J12" s="17">
        <f t="shared" si="1"/>
        <v>68.6025408348457</v>
      </c>
      <c r="K12" s="8">
        <v>0</v>
      </c>
      <c r="L12" s="18">
        <v>5</v>
      </c>
      <c r="M12" s="18">
        <v>8</v>
      </c>
      <c r="N12" s="18">
        <v>5</v>
      </c>
      <c r="O12" s="18">
        <v>0</v>
      </c>
      <c r="P12" s="23" t="s">
        <v>37</v>
      </c>
      <c r="Q12" s="23" t="s">
        <v>37</v>
      </c>
      <c r="R12" s="23" t="s">
        <v>37</v>
      </c>
      <c r="S12" s="18">
        <v>0</v>
      </c>
      <c r="T12" s="18">
        <v>0</v>
      </c>
      <c r="U12" s="18">
        <f t="shared" si="2"/>
        <v>0</v>
      </c>
    </row>
    <row r="13" s="2" customFormat="1" ht="24.95" customHeight="1" spans="1:21">
      <c r="A13" s="28" t="s">
        <v>38</v>
      </c>
      <c r="B13" s="12">
        <f t="shared" ref="B13:F13" si="3">B6+B7+B8+B9+B10+B11+B12</f>
        <v>2262</v>
      </c>
      <c r="C13" s="11">
        <f>SUM(C6:C12)</f>
        <v>856</v>
      </c>
      <c r="D13" s="10">
        <f t="shared" si="3"/>
        <v>254</v>
      </c>
      <c r="E13" s="14">
        <f t="shared" si="0"/>
        <v>0.296728971962617</v>
      </c>
      <c r="F13" s="10">
        <f t="shared" si="3"/>
        <v>4419</v>
      </c>
      <c r="G13" s="10">
        <f t="shared" ref="G13:N13" si="4">SUM(G6:G12)</f>
        <v>50</v>
      </c>
      <c r="H13" s="11">
        <v>4806</v>
      </c>
      <c r="I13" s="17">
        <f t="shared" si="4"/>
        <v>380.5</v>
      </c>
      <c r="J13" s="17">
        <f t="shared" si="1"/>
        <v>11.6136662286465</v>
      </c>
      <c r="K13" s="10">
        <f>K6+K7+K8+K9+K10+K11+K12</f>
        <v>4</v>
      </c>
      <c r="L13" s="18">
        <f t="shared" si="4"/>
        <v>48</v>
      </c>
      <c r="M13" s="18">
        <f t="shared" si="4"/>
        <v>71</v>
      </c>
      <c r="N13" s="18">
        <f t="shared" si="4"/>
        <v>16</v>
      </c>
      <c r="O13" s="18">
        <f>O6+O7+O8+O9+O10+O11+O12</f>
        <v>11</v>
      </c>
      <c r="P13" s="23">
        <v>6772</v>
      </c>
      <c r="Q13" s="23">
        <v>4458</v>
      </c>
      <c r="R13" s="23">
        <v>79469</v>
      </c>
      <c r="S13" s="18">
        <f t="shared" ref="S13:U13" si="5">SUM(S6:S12)</f>
        <v>18</v>
      </c>
      <c r="T13" s="18">
        <f t="shared" si="5"/>
        <v>19</v>
      </c>
      <c r="U13" s="18">
        <f t="shared" si="5"/>
        <v>37</v>
      </c>
    </row>
    <row r="14" s="2" customFormat="1" ht="60" customHeight="1" spans="1:21">
      <c r="A14" s="10" t="s">
        <v>50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6"/>
      <c r="M14" s="37"/>
      <c r="N14" s="37"/>
      <c r="O14" s="38"/>
      <c r="P14" s="42" t="s">
        <v>51</v>
      </c>
      <c r="Q14" s="42"/>
      <c r="R14" s="42"/>
      <c r="S14" s="36"/>
      <c r="T14" s="37"/>
      <c r="U14" s="38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rintOptions verticalCentered="1"/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4" workbookViewId="0">
      <selection activeCell="B6" sqref="B6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34" t="s">
        <v>4</v>
      </c>
      <c r="L3" s="9" t="s">
        <v>5</v>
      </c>
      <c r="M3" s="9"/>
      <c r="N3" s="9"/>
      <c r="O3" s="9"/>
      <c r="P3" s="9" t="s">
        <v>47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34" t="s">
        <v>15</v>
      </c>
      <c r="L4" s="9" t="s">
        <v>53</v>
      </c>
      <c r="M4" s="9" t="s">
        <v>54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34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8" t="s">
        <v>30</v>
      </c>
      <c r="B6" s="43">
        <v>1012</v>
      </c>
      <c r="C6" s="11">
        <v>308</v>
      </c>
      <c r="D6" s="43">
        <v>124</v>
      </c>
      <c r="E6" s="14">
        <f t="shared" ref="E6:E13" si="0">D6/C6</f>
        <v>0.402597402597403</v>
      </c>
      <c r="F6" s="8">
        <v>1251</v>
      </c>
      <c r="G6" s="43">
        <f>F6-1151</f>
        <v>100</v>
      </c>
      <c r="H6" s="11">
        <v>1266</v>
      </c>
      <c r="I6" s="17">
        <v>154.58</v>
      </c>
      <c r="J6" s="17">
        <f t="shared" ref="J6:J13" si="1">F6/I6</f>
        <v>8.09289688187346</v>
      </c>
      <c r="K6" s="46">
        <v>3</v>
      </c>
      <c r="L6" s="47">
        <v>20</v>
      </c>
      <c r="M6" s="47">
        <v>46</v>
      </c>
      <c r="N6" s="47">
        <v>1</v>
      </c>
      <c r="O6" s="47">
        <v>2</v>
      </c>
      <c r="P6" s="22">
        <v>2613</v>
      </c>
      <c r="Q6" s="22">
        <v>1684</v>
      </c>
      <c r="R6" s="22">
        <v>29856</v>
      </c>
      <c r="S6" s="47">
        <v>10</v>
      </c>
      <c r="T6" s="47">
        <v>11</v>
      </c>
      <c r="U6" s="47">
        <f t="shared" ref="U6:U12" si="2">SUM(S6:T6)</f>
        <v>21</v>
      </c>
    </row>
    <row r="7" s="3" customFormat="1" ht="24.95" customHeight="1" spans="1:21">
      <c r="A7" s="28" t="s">
        <v>31</v>
      </c>
      <c r="B7" s="43">
        <v>318</v>
      </c>
      <c r="C7" s="11">
        <v>106</v>
      </c>
      <c r="D7" s="43">
        <v>40</v>
      </c>
      <c r="E7" s="14">
        <f t="shared" si="0"/>
        <v>0.377358490566038</v>
      </c>
      <c r="F7" s="8">
        <v>720</v>
      </c>
      <c r="G7" s="45">
        <f>F7-752</f>
        <v>-32</v>
      </c>
      <c r="H7" s="11">
        <v>827</v>
      </c>
      <c r="I7" s="17">
        <v>49.45</v>
      </c>
      <c r="J7" s="17">
        <f t="shared" si="1"/>
        <v>14.5601617795753</v>
      </c>
      <c r="K7" s="46">
        <v>0</v>
      </c>
      <c r="L7" s="47">
        <v>1</v>
      </c>
      <c r="M7" s="47">
        <v>4</v>
      </c>
      <c r="N7" s="47">
        <v>0</v>
      </c>
      <c r="O7" s="47">
        <v>1</v>
      </c>
      <c r="P7" s="22">
        <v>829</v>
      </c>
      <c r="Q7" s="22">
        <v>672</v>
      </c>
      <c r="R7" s="22">
        <v>7007</v>
      </c>
      <c r="S7" s="47">
        <v>3</v>
      </c>
      <c r="T7" s="47">
        <v>5</v>
      </c>
      <c r="U7" s="47">
        <f t="shared" si="2"/>
        <v>8</v>
      </c>
    </row>
    <row r="8" s="2" customFormat="1" ht="24.95" customHeight="1" spans="1:21">
      <c r="A8" s="28" t="s">
        <v>32</v>
      </c>
      <c r="B8" s="43">
        <v>388</v>
      </c>
      <c r="C8" s="11">
        <v>130</v>
      </c>
      <c r="D8" s="43">
        <v>49</v>
      </c>
      <c r="E8" s="14">
        <f t="shared" si="0"/>
        <v>0.376923076923077</v>
      </c>
      <c r="F8" s="8">
        <v>682</v>
      </c>
      <c r="G8" s="43">
        <f>F8-661</f>
        <v>21</v>
      </c>
      <c r="H8" s="11">
        <v>727</v>
      </c>
      <c r="I8" s="17">
        <v>60.48</v>
      </c>
      <c r="J8" s="17">
        <f t="shared" si="1"/>
        <v>11.276455026455</v>
      </c>
      <c r="K8" s="46">
        <v>1</v>
      </c>
      <c r="L8" s="47">
        <v>3</v>
      </c>
      <c r="M8" s="47">
        <v>3</v>
      </c>
      <c r="N8" s="47">
        <v>1</v>
      </c>
      <c r="O8" s="47">
        <v>1</v>
      </c>
      <c r="P8" s="22">
        <v>1137</v>
      </c>
      <c r="Q8" s="22">
        <v>698</v>
      </c>
      <c r="R8" s="22">
        <v>14853</v>
      </c>
      <c r="S8" s="47">
        <v>5</v>
      </c>
      <c r="T8" s="47">
        <v>4</v>
      </c>
      <c r="U8" s="47">
        <f t="shared" si="2"/>
        <v>9</v>
      </c>
    </row>
    <row r="9" s="2" customFormat="1" ht="24.95" customHeight="1" spans="1:21">
      <c r="A9" s="28" t="s">
        <v>33</v>
      </c>
      <c r="B9" s="43">
        <v>169</v>
      </c>
      <c r="C9" s="11">
        <v>48</v>
      </c>
      <c r="D9" s="43">
        <v>8</v>
      </c>
      <c r="E9" s="14">
        <f t="shared" si="0"/>
        <v>0.166666666666667</v>
      </c>
      <c r="F9" s="8">
        <v>219</v>
      </c>
      <c r="G9" s="43">
        <f>F9-226</f>
        <v>-7</v>
      </c>
      <c r="H9" s="11">
        <v>249</v>
      </c>
      <c r="I9" s="17">
        <v>39.47</v>
      </c>
      <c r="J9" s="17">
        <f t="shared" si="1"/>
        <v>5.54851786166709</v>
      </c>
      <c r="K9" s="46">
        <v>0</v>
      </c>
      <c r="L9" s="47">
        <v>5</v>
      </c>
      <c r="M9" s="47">
        <v>10</v>
      </c>
      <c r="N9" s="47">
        <v>5</v>
      </c>
      <c r="O9" s="47">
        <v>6</v>
      </c>
      <c r="P9" s="22">
        <v>383</v>
      </c>
      <c r="Q9" s="22">
        <v>227</v>
      </c>
      <c r="R9" s="22">
        <v>6905</v>
      </c>
      <c r="S9" s="47">
        <v>1</v>
      </c>
      <c r="T9" s="47">
        <v>0</v>
      </c>
      <c r="U9" s="47">
        <f t="shared" si="2"/>
        <v>1</v>
      </c>
    </row>
    <row r="10" s="2" customFormat="1" ht="24.95" customHeight="1" spans="1:21">
      <c r="A10" s="28" t="s">
        <v>34</v>
      </c>
      <c r="B10" s="43">
        <v>176</v>
      </c>
      <c r="C10" s="11">
        <v>61</v>
      </c>
      <c r="D10" s="43">
        <v>31</v>
      </c>
      <c r="E10" s="14">
        <f t="shared" si="0"/>
        <v>0.508196721311475</v>
      </c>
      <c r="F10" s="8">
        <v>404</v>
      </c>
      <c r="G10" s="43">
        <f>F10-419</f>
        <v>-15</v>
      </c>
      <c r="H10" s="11">
        <v>461</v>
      </c>
      <c r="I10" s="17">
        <v>35.04</v>
      </c>
      <c r="J10" s="17">
        <f t="shared" si="1"/>
        <v>11.5296803652968</v>
      </c>
      <c r="K10" s="46">
        <v>0</v>
      </c>
      <c r="L10" s="47">
        <v>10</v>
      </c>
      <c r="M10" s="47">
        <v>11</v>
      </c>
      <c r="N10" s="47">
        <v>3</v>
      </c>
      <c r="O10" s="47">
        <v>1</v>
      </c>
      <c r="P10" s="22">
        <v>824</v>
      </c>
      <c r="Q10" s="22">
        <v>591</v>
      </c>
      <c r="R10" s="22">
        <v>9197</v>
      </c>
      <c r="S10" s="47">
        <v>0</v>
      </c>
      <c r="T10" s="47">
        <v>0</v>
      </c>
      <c r="U10" s="47">
        <f t="shared" si="2"/>
        <v>0</v>
      </c>
    </row>
    <row r="11" s="2" customFormat="1" ht="24.95" customHeight="1" spans="1:21">
      <c r="A11" s="28" t="s">
        <v>35</v>
      </c>
      <c r="B11" s="43">
        <v>196</v>
      </c>
      <c r="C11" s="11">
        <v>61</v>
      </c>
      <c r="D11" s="43">
        <v>12</v>
      </c>
      <c r="E11" s="14">
        <f t="shared" si="0"/>
        <v>0.19672131147541</v>
      </c>
      <c r="F11" s="8">
        <v>417</v>
      </c>
      <c r="G11" s="43">
        <f>F11-428</f>
        <v>-11</v>
      </c>
      <c r="H11" s="11">
        <v>471</v>
      </c>
      <c r="I11" s="17">
        <v>30.46</v>
      </c>
      <c r="J11" s="17">
        <f t="shared" si="1"/>
        <v>13.6900853578464</v>
      </c>
      <c r="K11" s="46">
        <v>1</v>
      </c>
      <c r="L11" s="47">
        <v>6</v>
      </c>
      <c r="M11" s="47">
        <v>4</v>
      </c>
      <c r="N11" s="47">
        <v>3</v>
      </c>
      <c r="O11" s="47">
        <v>1</v>
      </c>
      <c r="P11" s="22">
        <v>326</v>
      </c>
      <c r="Q11" s="22">
        <v>263</v>
      </c>
      <c r="R11" s="22">
        <v>5825</v>
      </c>
      <c r="S11" s="47">
        <v>2</v>
      </c>
      <c r="T11" s="47">
        <v>7</v>
      </c>
      <c r="U11" s="47">
        <f t="shared" si="2"/>
        <v>9</v>
      </c>
    </row>
    <row r="12" s="3" customFormat="1" ht="24.95" customHeight="1" spans="1:21">
      <c r="A12" s="28" t="s">
        <v>36</v>
      </c>
      <c r="B12" s="43">
        <v>297</v>
      </c>
      <c r="C12" s="11">
        <v>142</v>
      </c>
      <c r="D12" s="43">
        <v>36</v>
      </c>
      <c r="E12" s="14">
        <f t="shared" si="0"/>
        <v>0.253521126760563</v>
      </c>
      <c r="F12" s="8">
        <v>739</v>
      </c>
      <c r="G12" s="45">
        <f>F12-732</f>
        <v>7</v>
      </c>
      <c r="H12" s="11">
        <v>805</v>
      </c>
      <c r="I12" s="17">
        <v>11.02</v>
      </c>
      <c r="J12" s="17">
        <f t="shared" si="1"/>
        <v>67.059891107078</v>
      </c>
      <c r="K12" s="46">
        <v>0</v>
      </c>
      <c r="L12" s="47">
        <v>7</v>
      </c>
      <c r="M12" s="47">
        <v>8</v>
      </c>
      <c r="N12" s="47">
        <v>6</v>
      </c>
      <c r="O12" s="47">
        <v>0</v>
      </c>
      <c r="P12" s="23" t="s">
        <v>37</v>
      </c>
      <c r="Q12" s="23" t="s">
        <v>37</v>
      </c>
      <c r="R12" s="23" t="s">
        <v>37</v>
      </c>
      <c r="S12" s="47">
        <v>0</v>
      </c>
      <c r="T12" s="47">
        <v>0</v>
      </c>
      <c r="U12" s="47">
        <f t="shared" si="2"/>
        <v>0</v>
      </c>
    </row>
    <row r="13" s="2" customFormat="1" ht="24.95" customHeight="1" spans="1:21">
      <c r="A13" s="28" t="s">
        <v>38</v>
      </c>
      <c r="B13" s="44">
        <f t="shared" ref="B13:F13" si="3">B6+B7+B8+B9+B10+B11+B12</f>
        <v>2556</v>
      </c>
      <c r="C13" s="11">
        <f>SUM(C6:C12)</f>
        <v>856</v>
      </c>
      <c r="D13" s="43">
        <f t="shared" si="3"/>
        <v>300</v>
      </c>
      <c r="E13" s="14">
        <f t="shared" si="0"/>
        <v>0.350467289719626</v>
      </c>
      <c r="F13" s="10">
        <f t="shared" si="3"/>
        <v>4432</v>
      </c>
      <c r="G13" s="43">
        <f t="shared" ref="G13:N13" si="4">SUM(G6:G12)</f>
        <v>63</v>
      </c>
      <c r="H13" s="11">
        <v>4806</v>
      </c>
      <c r="I13" s="17">
        <f t="shared" si="4"/>
        <v>380.5</v>
      </c>
      <c r="J13" s="17">
        <f t="shared" si="1"/>
        <v>11.6478318002628</v>
      </c>
      <c r="K13" s="43">
        <f>K6+K7+K8+K9+K10+K11+K12</f>
        <v>5</v>
      </c>
      <c r="L13" s="47">
        <f t="shared" si="4"/>
        <v>52</v>
      </c>
      <c r="M13" s="47">
        <f t="shared" si="4"/>
        <v>86</v>
      </c>
      <c r="N13" s="47">
        <f t="shared" si="4"/>
        <v>19</v>
      </c>
      <c r="O13" s="47">
        <f>O6+O7+O8+O9+O10+O11+O12</f>
        <v>12</v>
      </c>
      <c r="P13" s="23">
        <v>6772</v>
      </c>
      <c r="Q13" s="23">
        <v>4458</v>
      </c>
      <c r="R13" s="23">
        <v>79469</v>
      </c>
      <c r="S13" s="47">
        <f t="shared" ref="S13:U13" si="5">SUM(S6:S12)</f>
        <v>21</v>
      </c>
      <c r="T13" s="47">
        <f t="shared" si="5"/>
        <v>27</v>
      </c>
      <c r="U13" s="47">
        <f t="shared" si="5"/>
        <v>48</v>
      </c>
    </row>
    <row r="14" s="2" customFormat="1" ht="60" customHeight="1" spans="1:21">
      <c r="A14" s="10" t="s">
        <v>55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6"/>
      <c r="M14" s="37"/>
      <c r="N14" s="37"/>
      <c r="O14" s="38"/>
      <c r="P14" s="42" t="s">
        <v>51</v>
      </c>
      <c r="Q14" s="42"/>
      <c r="R14" s="42"/>
      <c r="S14" s="36"/>
      <c r="T14" s="37"/>
      <c r="U14" s="38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N6" sqref="N6"/>
    </sheetView>
  </sheetViews>
  <sheetFormatPr defaultColWidth="8.8" defaultRowHeight="15.6"/>
  <cols>
    <col min="1" max="1" width="8.25" customWidth="1"/>
    <col min="2" max="15" width="7.125" customWidth="1"/>
    <col min="16" max="21" width="7.375" customWidth="1"/>
    <col min="22" max="16384" width="9"/>
  </cols>
  <sheetData>
    <row r="2" s="1" customFormat="1" ht="50.1" customHeight="1" spans="1:21">
      <c r="A2" s="7" t="s">
        <v>56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34" t="s">
        <v>4</v>
      </c>
      <c r="L3" s="9" t="s">
        <v>5</v>
      </c>
      <c r="M3" s="9"/>
      <c r="N3" s="9"/>
      <c r="O3" s="9"/>
      <c r="P3" s="9" t="s">
        <v>47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34" t="s">
        <v>15</v>
      </c>
      <c r="L4" s="9" t="s">
        <v>57</v>
      </c>
      <c r="M4" s="9" t="s">
        <v>58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34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8" t="s">
        <v>30</v>
      </c>
      <c r="B6" s="28">
        <v>1148</v>
      </c>
      <c r="C6" s="29">
        <v>308</v>
      </c>
      <c r="D6" s="28">
        <v>140</v>
      </c>
      <c r="E6" s="31">
        <v>0.454545454545455</v>
      </c>
      <c r="F6" s="32">
        <v>1263</v>
      </c>
      <c r="G6" s="28">
        <v>112</v>
      </c>
      <c r="H6" s="29">
        <v>1266</v>
      </c>
      <c r="I6" s="35">
        <v>154.58</v>
      </c>
      <c r="J6" s="35">
        <v>8.17052658817441</v>
      </c>
      <c r="K6" s="32">
        <v>5</v>
      </c>
      <c r="L6" s="39">
        <v>23</v>
      </c>
      <c r="M6" s="39">
        <v>50</v>
      </c>
      <c r="N6" s="39">
        <v>1</v>
      </c>
      <c r="O6" s="39">
        <v>2</v>
      </c>
      <c r="P6" s="40">
        <v>2613</v>
      </c>
      <c r="Q6" s="40">
        <v>1684</v>
      </c>
      <c r="R6" s="40">
        <v>29856</v>
      </c>
      <c r="S6" s="39">
        <v>10</v>
      </c>
      <c r="T6" s="39">
        <v>11</v>
      </c>
      <c r="U6" s="39">
        <v>21</v>
      </c>
    </row>
    <row r="7" s="3" customFormat="1" ht="24.95" customHeight="1" spans="1:21">
      <c r="A7" s="28" t="s">
        <v>31</v>
      </c>
      <c r="B7" s="28">
        <v>348</v>
      </c>
      <c r="C7" s="29">
        <v>106</v>
      </c>
      <c r="D7" s="28">
        <v>42</v>
      </c>
      <c r="E7" s="31">
        <v>0.39622641509434</v>
      </c>
      <c r="F7" s="32">
        <v>691</v>
      </c>
      <c r="G7" s="33">
        <v>-61</v>
      </c>
      <c r="H7" s="29">
        <v>827</v>
      </c>
      <c r="I7" s="35">
        <v>49.45</v>
      </c>
      <c r="J7" s="35">
        <v>13.9737108190091</v>
      </c>
      <c r="K7" s="32">
        <v>0</v>
      </c>
      <c r="L7" s="39">
        <v>2</v>
      </c>
      <c r="M7" s="39">
        <v>4</v>
      </c>
      <c r="N7" s="39">
        <v>0</v>
      </c>
      <c r="O7" s="39">
        <v>1</v>
      </c>
      <c r="P7" s="40">
        <v>829</v>
      </c>
      <c r="Q7" s="40">
        <v>672</v>
      </c>
      <c r="R7" s="40">
        <v>7007</v>
      </c>
      <c r="S7" s="39">
        <v>8</v>
      </c>
      <c r="T7" s="39">
        <v>5</v>
      </c>
      <c r="U7" s="39">
        <v>13</v>
      </c>
    </row>
    <row r="8" s="2" customFormat="1" ht="24.95" customHeight="1" spans="1:21">
      <c r="A8" s="28" t="s">
        <v>32</v>
      </c>
      <c r="B8" s="28">
        <v>436</v>
      </c>
      <c r="C8" s="29">
        <v>130</v>
      </c>
      <c r="D8" s="28">
        <v>64</v>
      </c>
      <c r="E8" s="31">
        <v>0.492307692307692</v>
      </c>
      <c r="F8" s="32">
        <v>686</v>
      </c>
      <c r="G8" s="28">
        <v>25</v>
      </c>
      <c r="H8" s="29">
        <v>727</v>
      </c>
      <c r="I8" s="35">
        <v>60.48</v>
      </c>
      <c r="J8" s="35">
        <v>11.3425925925926</v>
      </c>
      <c r="K8" s="32">
        <v>1</v>
      </c>
      <c r="L8" s="39">
        <v>3</v>
      </c>
      <c r="M8" s="39">
        <v>4</v>
      </c>
      <c r="N8" s="39">
        <v>1</v>
      </c>
      <c r="O8" s="39">
        <v>1</v>
      </c>
      <c r="P8" s="40">
        <v>1137</v>
      </c>
      <c r="Q8" s="40">
        <v>698</v>
      </c>
      <c r="R8" s="40">
        <v>14853</v>
      </c>
      <c r="S8" s="39">
        <v>5</v>
      </c>
      <c r="T8" s="39">
        <v>4</v>
      </c>
      <c r="U8" s="39">
        <v>9</v>
      </c>
    </row>
    <row r="9" s="2" customFormat="1" ht="24.95" customHeight="1" spans="1:21">
      <c r="A9" s="28" t="s">
        <v>33</v>
      </c>
      <c r="B9" s="28">
        <v>195</v>
      </c>
      <c r="C9" s="29">
        <v>48</v>
      </c>
      <c r="D9" s="28">
        <v>13</v>
      </c>
      <c r="E9" s="31">
        <v>0.270833333333333</v>
      </c>
      <c r="F9" s="32">
        <v>223</v>
      </c>
      <c r="G9" s="28">
        <v>-3</v>
      </c>
      <c r="H9" s="29">
        <v>249</v>
      </c>
      <c r="I9" s="35">
        <v>39.47</v>
      </c>
      <c r="J9" s="35">
        <v>5.64986065366101</v>
      </c>
      <c r="K9" s="32">
        <v>0</v>
      </c>
      <c r="L9" s="39">
        <v>8</v>
      </c>
      <c r="M9" s="39">
        <v>11</v>
      </c>
      <c r="N9" s="39">
        <v>8</v>
      </c>
      <c r="O9" s="39">
        <v>7</v>
      </c>
      <c r="P9" s="40">
        <v>383</v>
      </c>
      <c r="Q9" s="40">
        <v>227</v>
      </c>
      <c r="R9" s="40">
        <v>6905</v>
      </c>
      <c r="S9" s="39">
        <v>2</v>
      </c>
      <c r="T9" s="39">
        <v>0</v>
      </c>
      <c r="U9" s="39">
        <v>2</v>
      </c>
    </row>
    <row r="10" s="2" customFormat="1" ht="24.95" customHeight="1" spans="1:21">
      <c r="A10" s="28" t="s">
        <v>34</v>
      </c>
      <c r="B10" s="28">
        <v>191</v>
      </c>
      <c r="C10" s="29">
        <v>61</v>
      </c>
      <c r="D10" s="28">
        <v>34</v>
      </c>
      <c r="E10" s="31">
        <v>0.557377049180328</v>
      </c>
      <c r="F10" s="32">
        <v>400</v>
      </c>
      <c r="G10" s="28">
        <v>-19</v>
      </c>
      <c r="H10" s="29">
        <v>461</v>
      </c>
      <c r="I10" s="35">
        <v>35.04</v>
      </c>
      <c r="J10" s="35">
        <v>11.4155251141553</v>
      </c>
      <c r="K10" s="32">
        <v>0</v>
      </c>
      <c r="L10" s="39">
        <v>11</v>
      </c>
      <c r="M10" s="39">
        <v>11</v>
      </c>
      <c r="N10" s="39">
        <v>4</v>
      </c>
      <c r="O10" s="39">
        <v>1</v>
      </c>
      <c r="P10" s="40">
        <v>824</v>
      </c>
      <c r="Q10" s="40">
        <v>591</v>
      </c>
      <c r="R10" s="40">
        <v>9197</v>
      </c>
      <c r="S10" s="39">
        <v>0</v>
      </c>
      <c r="T10" s="39">
        <v>0</v>
      </c>
      <c r="U10" s="39">
        <v>0</v>
      </c>
    </row>
    <row r="11" s="2" customFormat="1" ht="24.95" customHeight="1" spans="1:21">
      <c r="A11" s="28" t="s">
        <v>35</v>
      </c>
      <c r="B11" s="28">
        <v>211</v>
      </c>
      <c r="C11" s="29">
        <v>61</v>
      </c>
      <c r="D11" s="28">
        <v>17</v>
      </c>
      <c r="E11" s="31">
        <v>0.278688524590164</v>
      </c>
      <c r="F11" s="32">
        <v>413</v>
      </c>
      <c r="G11" s="28">
        <v>-15</v>
      </c>
      <c r="H11" s="29">
        <v>471</v>
      </c>
      <c r="I11" s="35">
        <v>30.46</v>
      </c>
      <c r="J11" s="35">
        <v>13.5587655942219</v>
      </c>
      <c r="K11" s="32">
        <v>1</v>
      </c>
      <c r="L11" s="39">
        <v>9</v>
      </c>
      <c r="M11" s="39">
        <v>4</v>
      </c>
      <c r="N11" s="39">
        <v>5</v>
      </c>
      <c r="O11" s="39">
        <v>1</v>
      </c>
      <c r="P11" s="40">
        <v>326</v>
      </c>
      <c r="Q11" s="40">
        <v>263</v>
      </c>
      <c r="R11" s="40">
        <v>5825</v>
      </c>
      <c r="S11" s="39">
        <v>2</v>
      </c>
      <c r="T11" s="39">
        <v>7</v>
      </c>
      <c r="U11" s="39">
        <v>9</v>
      </c>
    </row>
    <row r="12" s="3" customFormat="1" ht="24.95" customHeight="1" spans="1:21">
      <c r="A12" s="28" t="s">
        <v>36</v>
      </c>
      <c r="B12" s="28">
        <v>342</v>
      </c>
      <c r="C12" s="29">
        <v>142</v>
      </c>
      <c r="D12" s="28">
        <v>39</v>
      </c>
      <c r="E12" s="31">
        <v>0.274647887323944</v>
      </c>
      <c r="F12" s="32">
        <v>766</v>
      </c>
      <c r="G12" s="33">
        <v>34</v>
      </c>
      <c r="H12" s="29">
        <v>805</v>
      </c>
      <c r="I12" s="35">
        <v>11.02</v>
      </c>
      <c r="J12" s="35">
        <v>69.5099818511797</v>
      </c>
      <c r="K12" s="32">
        <v>0</v>
      </c>
      <c r="L12" s="39">
        <v>8</v>
      </c>
      <c r="M12" s="39">
        <v>10</v>
      </c>
      <c r="N12" s="39">
        <v>7</v>
      </c>
      <c r="O12" s="39">
        <v>1</v>
      </c>
      <c r="P12" s="41" t="s">
        <v>37</v>
      </c>
      <c r="Q12" s="41" t="s">
        <v>37</v>
      </c>
      <c r="R12" s="41" t="s">
        <v>37</v>
      </c>
      <c r="S12" s="39">
        <v>0</v>
      </c>
      <c r="T12" s="39">
        <v>0</v>
      </c>
      <c r="U12" s="39">
        <v>0</v>
      </c>
    </row>
    <row r="13" s="2" customFormat="1" ht="24.95" customHeight="1" spans="1:21">
      <c r="A13" s="28" t="s">
        <v>38</v>
      </c>
      <c r="B13" s="30">
        <v>2871</v>
      </c>
      <c r="C13" s="29">
        <v>856</v>
      </c>
      <c r="D13" s="28">
        <v>349</v>
      </c>
      <c r="E13" s="31">
        <v>0.407710280373832</v>
      </c>
      <c r="F13" s="28">
        <v>4442</v>
      </c>
      <c r="G13" s="28">
        <v>73</v>
      </c>
      <c r="H13" s="29">
        <v>4806</v>
      </c>
      <c r="I13" s="35">
        <v>380.5</v>
      </c>
      <c r="J13" s="35">
        <v>11.6741130091984</v>
      </c>
      <c r="K13" s="28">
        <v>7</v>
      </c>
      <c r="L13" s="39">
        <v>64</v>
      </c>
      <c r="M13" s="39">
        <v>94</v>
      </c>
      <c r="N13" s="39">
        <v>26</v>
      </c>
      <c r="O13" s="39">
        <v>14</v>
      </c>
      <c r="P13" s="41">
        <v>6772</v>
      </c>
      <c r="Q13" s="41">
        <v>4458</v>
      </c>
      <c r="R13" s="41">
        <v>79469</v>
      </c>
      <c r="S13" s="39">
        <v>27</v>
      </c>
      <c r="T13" s="39">
        <v>27</v>
      </c>
      <c r="U13" s="39">
        <v>54</v>
      </c>
    </row>
    <row r="14" s="2" customFormat="1" ht="60" customHeight="1" spans="1:21">
      <c r="A14" s="13" t="s">
        <v>59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36"/>
      <c r="M14" s="37"/>
      <c r="N14" s="37"/>
      <c r="O14" s="38"/>
      <c r="P14" s="42" t="s">
        <v>51</v>
      </c>
      <c r="Q14" s="42"/>
      <c r="R14" s="42"/>
      <c r="S14" s="36"/>
      <c r="T14" s="37"/>
      <c r="U14" s="38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A3" sqref="$A1:$XFD1048576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34" t="s">
        <v>4</v>
      </c>
      <c r="L3" s="9" t="s">
        <v>5</v>
      </c>
      <c r="M3" s="9"/>
      <c r="N3" s="9"/>
      <c r="O3" s="9"/>
      <c r="P3" s="9" t="s">
        <v>61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34" t="s">
        <v>15</v>
      </c>
      <c r="L4" s="9" t="s">
        <v>62</v>
      </c>
      <c r="M4" s="9" t="s">
        <v>63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34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8" t="s">
        <v>30</v>
      </c>
      <c r="B6" s="28">
        <v>1293</v>
      </c>
      <c r="C6" s="29">
        <v>308</v>
      </c>
      <c r="D6" s="28">
        <v>145</v>
      </c>
      <c r="E6" s="31">
        <f t="shared" ref="E6:E13" si="0">D6/C6</f>
        <v>0.470779220779221</v>
      </c>
      <c r="F6" s="32">
        <v>1277</v>
      </c>
      <c r="G6" s="28">
        <f>F6-1151</f>
        <v>126</v>
      </c>
      <c r="H6" s="29">
        <v>1266</v>
      </c>
      <c r="I6" s="35">
        <v>154.58</v>
      </c>
      <c r="J6" s="35">
        <f t="shared" ref="J6:J13" si="1">F6/I6</f>
        <v>8.26109457885884</v>
      </c>
      <c r="K6" s="32">
        <v>7</v>
      </c>
      <c r="L6" s="39">
        <v>26</v>
      </c>
      <c r="M6" s="39">
        <v>57</v>
      </c>
      <c r="N6" s="39">
        <v>2</v>
      </c>
      <c r="O6" s="39">
        <v>3</v>
      </c>
      <c r="P6" s="22">
        <v>3704</v>
      </c>
      <c r="Q6" s="22">
        <v>2629</v>
      </c>
      <c r="R6" s="22">
        <v>30754</v>
      </c>
      <c r="S6" s="39">
        <v>10</v>
      </c>
      <c r="T6" s="39">
        <v>11</v>
      </c>
      <c r="U6" s="39">
        <f t="shared" ref="U6:U13" si="2">SUM(S6:T6)</f>
        <v>21</v>
      </c>
    </row>
    <row r="7" s="3" customFormat="1" ht="24.95" customHeight="1" spans="1:25">
      <c r="A7" s="28" t="s">
        <v>31</v>
      </c>
      <c r="B7" s="28">
        <v>371</v>
      </c>
      <c r="C7" s="29">
        <v>106</v>
      </c>
      <c r="D7" s="28">
        <v>60</v>
      </c>
      <c r="E7" s="31">
        <f t="shared" si="0"/>
        <v>0.566037735849057</v>
      </c>
      <c r="F7" s="32">
        <v>554</v>
      </c>
      <c r="G7" s="33">
        <f>F7-752</f>
        <v>-198</v>
      </c>
      <c r="H7" s="29">
        <v>827</v>
      </c>
      <c r="I7" s="35">
        <v>49.45</v>
      </c>
      <c r="J7" s="35">
        <f t="shared" si="1"/>
        <v>11.2032355915066</v>
      </c>
      <c r="K7" s="32">
        <v>0</v>
      </c>
      <c r="L7" s="39">
        <v>2</v>
      </c>
      <c r="M7" s="39">
        <v>4</v>
      </c>
      <c r="N7" s="39">
        <v>0</v>
      </c>
      <c r="O7" s="39">
        <v>1</v>
      </c>
      <c r="P7" s="22">
        <v>1082</v>
      </c>
      <c r="Q7" s="22">
        <v>1085</v>
      </c>
      <c r="R7" s="22">
        <v>7396</v>
      </c>
      <c r="S7" s="39">
        <v>11</v>
      </c>
      <c r="T7" s="39">
        <v>12</v>
      </c>
      <c r="U7" s="39">
        <f t="shared" si="2"/>
        <v>23</v>
      </c>
      <c r="V7" s="27"/>
      <c r="W7" s="27"/>
      <c r="X7" s="27"/>
      <c r="Y7" s="27"/>
    </row>
    <row r="8" s="2" customFormat="1" ht="24.95" customHeight="1" spans="1:21">
      <c r="A8" s="28" t="s">
        <v>32</v>
      </c>
      <c r="B8" s="28">
        <v>480</v>
      </c>
      <c r="C8" s="29">
        <v>130</v>
      </c>
      <c r="D8" s="28">
        <v>71</v>
      </c>
      <c r="E8" s="31">
        <f t="shared" si="0"/>
        <v>0.546153846153846</v>
      </c>
      <c r="F8" s="32">
        <v>680</v>
      </c>
      <c r="G8" s="28">
        <f>F8-661</f>
        <v>19</v>
      </c>
      <c r="H8" s="29">
        <v>727</v>
      </c>
      <c r="I8" s="35">
        <v>60.48</v>
      </c>
      <c r="J8" s="35">
        <f t="shared" si="1"/>
        <v>11.2433862433862</v>
      </c>
      <c r="K8" s="32">
        <v>1</v>
      </c>
      <c r="L8" s="39">
        <v>5</v>
      </c>
      <c r="M8" s="39">
        <v>4</v>
      </c>
      <c r="N8" s="39">
        <v>2</v>
      </c>
      <c r="O8" s="39">
        <v>1</v>
      </c>
      <c r="P8" s="22">
        <v>1691</v>
      </c>
      <c r="Q8" s="22">
        <v>1128</v>
      </c>
      <c r="R8" s="22">
        <v>15164</v>
      </c>
      <c r="S8" s="39">
        <v>7</v>
      </c>
      <c r="T8" s="39">
        <v>4</v>
      </c>
      <c r="U8" s="39">
        <f t="shared" si="2"/>
        <v>11</v>
      </c>
    </row>
    <row r="9" s="2" customFormat="1" ht="24.95" customHeight="1" spans="1:21">
      <c r="A9" s="28" t="s">
        <v>33</v>
      </c>
      <c r="B9" s="28">
        <v>224</v>
      </c>
      <c r="C9" s="29">
        <v>48</v>
      </c>
      <c r="D9" s="28">
        <v>15</v>
      </c>
      <c r="E9" s="31">
        <f t="shared" si="0"/>
        <v>0.3125</v>
      </c>
      <c r="F9" s="32">
        <v>222</v>
      </c>
      <c r="G9" s="28">
        <f>F9-226</f>
        <v>-4</v>
      </c>
      <c r="H9" s="29">
        <v>249</v>
      </c>
      <c r="I9" s="35">
        <v>39.47</v>
      </c>
      <c r="J9" s="35">
        <f t="shared" si="1"/>
        <v>5.62452495566253</v>
      </c>
      <c r="K9" s="32">
        <v>0</v>
      </c>
      <c r="L9" s="39">
        <v>8</v>
      </c>
      <c r="M9" s="39">
        <v>12</v>
      </c>
      <c r="N9" s="39">
        <v>8</v>
      </c>
      <c r="O9" s="39">
        <v>9</v>
      </c>
      <c r="P9" s="22">
        <v>657</v>
      </c>
      <c r="Q9" s="22">
        <v>357</v>
      </c>
      <c r="R9" s="22">
        <v>6936</v>
      </c>
      <c r="S9" s="39">
        <v>3</v>
      </c>
      <c r="T9" s="39">
        <v>0</v>
      </c>
      <c r="U9" s="39">
        <f t="shared" si="2"/>
        <v>3</v>
      </c>
    </row>
    <row r="10" s="2" customFormat="1" ht="24.95" customHeight="1" spans="1:21">
      <c r="A10" s="28" t="s">
        <v>34</v>
      </c>
      <c r="B10" s="28">
        <v>203</v>
      </c>
      <c r="C10" s="29">
        <v>61</v>
      </c>
      <c r="D10" s="28">
        <v>37</v>
      </c>
      <c r="E10" s="31">
        <f t="shared" si="0"/>
        <v>0.60655737704918</v>
      </c>
      <c r="F10" s="32">
        <v>397</v>
      </c>
      <c r="G10" s="28">
        <f>F10-419</f>
        <v>-22</v>
      </c>
      <c r="H10" s="29">
        <v>461</v>
      </c>
      <c r="I10" s="35">
        <v>35.04</v>
      </c>
      <c r="J10" s="35">
        <f t="shared" si="1"/>
        <v>11.3299086757991</v>
      </c>
      <c r="K10" s="32">
        <v>0</v>
      </c>
      <c r="L10" s="39">
        <v>16</v>
      </c>
      <c r="M10" s="39">
        <v>15</v>
      </c>
      <c r="N10" s="39">
        <v>5</v>
      </c>
      <c r="O10" s="39">
        <v>1</v>
      </c>
      <c r="P10" s="22">
        <v>1125</v>
      </c>
      <c r="Q10" s="22">
        <v>1025</v>
      </c>
      <c r="R10" s="22">
        <v>9578</v>
      </c>
      <c r="S10" s="39">
        <v>0</v>
      </c>
      <c r="T10" s="39">
        <v>0</v>
      </c>
      <c r="U10" s="39">
        <f t="shared" si="2"/>
        <v>0</v>
      </c>
    </row>
    <row r="11" s="2" customFormat="1" ht="24.95" customHeight="1" spans="1:21">
      <c r="A11" s="28" t="s">
        <v>35</v>
      </c>
      <c r="B11" s="28">
        <v>236</v>
      </c>
      <c r="C11" s="29">
        <v>61</v>
      </c>
      <c r="D11" s="28">
        <v>20</v>
      </c>
      <c r="E11" s="31">
        <f t="shared" si="0"/>
        <v>0.327868852459016</v>
      </c>
      <c r="F11" s="32">
        <v>410</v>
      </c>
      <c r="G11" s="28">
        <f>F11-428</f>
        <v>-18</v>
      </c>
      <c r="H11" s="29">
        <v>471</v>
      </c>
      <c r="I11" s="35">
        <v>30.46</v>
      </c>
      <c r="J11" s="35">
        <f t="shared" si="1"/>
        <v>13.4602757715036</v>
      </c>
      <c r="K11" s="32">
        <v>1</v>
      </c>
      <c r="L11" s="39">
        <v>9</v>
      </c>
      <c r="M11" s="39">
        <v>4</v>
      </c>
      <c r="N11" s="39">
        <v>5</v>
      </c>
      <c r="O11" s="39">
        <v>1</v>
      </c>
      <c r="P11" s="22">
        <v>596</v>
      </c>
      <c r="Q11" s="22">
        <v>404</v>
      </c>
      <c r="R11" s="22">
        <v>5934</v>
      </c>
      <c r="S11" s="39">
        <v>2</v>
      </c>
      <c r="T11" s="39">
        <v>7</v>
      </c>
      <c r="U11" s="39">
        <f t="shared" si="2"/>
        <v>9</v>
      </c>
    </row>
    <row r="12" s="3" customFormat="1" ht="24.95" customHeight="1" spans="1:21">
      <c r="A12" s="28" t="s">
        <v>36</v>
      </c>
      <c r="B12" s="28">
        <v>385</v>
      </c>
      <c r="C12" s="29">
        <v>142</v>
      </c>
      <c r="D12" s="28">
        <v>50</v>
      </c>
      <c r="E12" s="31">
        <f t="shared" si="0"/>
        <v>0.352112676056338</v>
      </c>
      <c r="F12" s="32">
        <v>911</v>
      </c>
      <c r="G12" s="33">
        <f>F12-732</f>
        <v>179</v>
      </c>
      <c r="H12" s="29">
        <v>805</v>
      </c>
      <c r="I12" s="35">
        <v>11.02</v>
      </c>
      <c r="J12" s="35">
        <f t="shared" si="1"/>
        <v>82.6678765880218</v>
      </c>
      <c r="K12" s="32">
        <v>0</v>
      </c>
      <c r="L12" s="39">
        <v>10</v>
      </c>
      <c r="M12" s="39">
        <v>12</v>
      </c>
      <c r="N12" s="39">
        <v>10</v>
      </c>
      <c r="O12" s="39">
        <v>1</v>
      </c>
      <c r="P12" s="23" t="s">
        <v>37</v>
      </c>
      <c r="Q12" s="23" t="s">
        <v>37</v>
      </c>
      <c r="R12" s="23" t="s">
        <v>37</v>
      </c>
      <c r="S12" s="39">
        <v>0</v>
      </c>
      <c r="T12" s="39">
        <v>0</v>
      </c>
      <c r="U12" s="39">
        <f t="shared" si="2"/>
        <v>0</v>
      </c>
    </row>
    <row r="13" s="2" customFormat="1" ht="24.95" customHeight="1" spans="1:21">
      <c r="A13" s="28" t="s">
        <v>38</v>
      </c>
      <c r="B13" s="30">
        <f t="shared" ref="B13:F13" si="3">B6+B7+B8+B9+B10+B11+B12</f>
        <v>3192</v>
      </c>
      <c r="C13" s="29">
        <f>SUM(C6:C12)</f>
        <v>856</v>
      </c>
      <c r="D13" s="28">
        <f t="shared" si="3"/>
        <v>398</v>
      </c>
      <c r="E13" s="31">
        <f t="shared" si="0"/>
        <v>0.464953271028037</v>
      </c>
      <c r="F13" s="28">
        <f t="shared" si="3"/>
        <v>4451</v>
      </c>
      <c r="G13" s="28">
        <f t="shared" ref="G13:N13" si="4">SUM(G6:G12)</f>
        <v>82</v>
      </c>
      <c r="H13" s="29">
        <v>4806</v>
      </c>
      <c r="I13" s="35">
        <f t="shared" si="4"/>
        <v>380.5</v>
      </c>
      <c r="J13" s="35">
        <f t="shared" si="1"/>
        <v>11.6977660972405</v>
      </c>
      <c r="K13" s="28">
        <f>K6+K7+K8+K9+K10+K11+K12</f>
        <v>9</v>
      </c>
      <c r="L13" s="39">
        <f t="shared" si="4"/>
        <v>76</v>
      </c>
      <c r="M13" s="39">
        <f t="shared" si="4"/>
        <v>108</v>
      </c>
      <c r="N13" s="39">
        <f t="shared" si="4"/>
        <v>32</v>
      </c>
      <c r="O13" s="39">
        <f>O6+O7+O8+O9+O10+O11+O12</f>
        <v>17</v>
      </c>
      <c r="P13" s="23">
        <v>9895</v>
      </c>
      <c r="Q13" s="23">
        <v>7134</v>
      </c>
      <c r="R13" s="23">
        <v>81878</v>
      </c>
      <c r="S13" s="39">
        <f>SUM(S6:S12)</f>
        <v>33</v>
      </c>
      <c r="T13" s="39">
        <f>SUM(T6:T12)</f>
        <v>34</v>
      </c>
      <c r="U13" s="39">
        <f t="shared" si="2"/>
        <v>67</v>
      </c>
    </row>
    <row r="14" s="2" customFormat="1" ht="60" customHeight="1" spans="1:21">
      <c r="A14" s="13" t="s">
        <v>64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36"/>
      <c r="M14" s="37"/>
      <c r="N14" s="37"/>
      <c r="O14" s="38"/>
      <c r="P14" s="26" t="s">
        <v>65</v>
      </c>
      <c r="Q14" s="26"/>
      <c r="R14" s="26"/>
      <c r="S14" s="36"/>
      <c r="T14" s="37"/>
      <c r="U14" s="38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S7" sqref="S7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34" t="s">
        <v>4</v>
      </c>
      <c r="L3" s="9" t="s">
        <v>5</v>
      </c>
      <c r="M3" s="9"/>
      <c r="N3" s="9"/>
      <c r="O3" s="9"/>
      <c r="P3" s="9" t="s">
        <v>61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34" t="s">
        <v>15</v>
      </c>
      <c r="L4" s="9" t="s">
        <v>67</v>
      </c>
      <c r="M4" s="9" t="s">
        <v>68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34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8" t="s">
        <v>30</v>
      </c>
      <c r="B6" s="28">
        <v>1415</v>
      </c>
      <c r="C6" s="29">
        <v>308</v>
      </c>
      <c r="D6" s="28">
        <v>168</v>
      </c>
      <c r="E6" s="31">
        <f t="shared" ref="E6:E13" si="0">D6/C6</f>
        <v>0.545454545454545</v>
      </c>
      <c r="F6" s="32">
        <v>1291</v>
      </c>
      <c r="G6" s="28">
        <f>F6-1151</f>
        <v>140</v>
      </c>
      <c r="H6" s="29">
        <v>1266</v>
      </c>
      <c r="I6" s="35">
        <v>154.58</v>
      </c>
      <c r="J6" s="35">
        <f t="shared" ref="J6:J13" si="1">F6/I6</f>
        <v>8.35166256954328</v>
      </c>
      <c r="K6" s="32">
        <v>7</v>
      </c>
      <c r="L6" s="39">
        <v>29</v>
      </c>
      <c r="M6" s="39">
        <v>60</v>
      </c>
      <c r="N6" s="39">
        <v>3</v>
      </c>
      <c r="O6" s="39">
        <v>3</v>
      </c>
      <c r="P6" s="22">
        <v>3704</v>
      </c>
      <c r="Q6" s="22">
        <v>2629</v>
      </c>
      <c r="R6" s="22">
        <v>30754</v>
      </c>
      <c r="S6" s="39">
        <v>10</v>
      </c>
      <c r="T6" s="39">
        <v>11</v>
      </c>
      <c r="U6" s="39">
        <f t="shared" ref="U6:U13" si="2">SUM(S6:T6)</f>
        <v>21</v>
      </c>
    </row>
    <row r="7" s="3" customFormat="1" ht="24.95" customHeight="1" spans="1:25">
      <c r="A7" s="28" t="s">
        <v>31</v>
      </c>
      <c r="B7" s="28">
        <v>408</v>
      </c>
      <c r="C7" s="29">
        <v>106</v>
      </c>
      <c r="D7" s="28">
        <v>69</v>
      </c>
      <c r="E7" s="31">
        <f t="shared" si="0"/>
        <v>0.650943396226415</v>
      </c>
      <c r="F7" s="32">
        <v>701</v>
      </c>
      <c r="G7" s="33">
        <f>F7-752</f>
        <v>-51</v>
      </c>
      <c r="H7" s="29">
        <v>827</v>
      </c>
      <c r="I7" s="35">
        <v>49.45</v>
      </c>
      <c r="J7" s="35">
        <f t="shared" si="1"/>
        <v>14.1759352881699</v>
      </c>
      <c r="K7" s="32">
        <v>0</v>
      </c>
      <c r="L7" s="39">
        <v>3</v>
      </c>
      <c r="M7" s="39">
        <v>5</v>
      </c>
      <c r="N7" s="39">
        <v>0</v>
      </c>
      <c r="O7" s="39">
        <v>1</v>
      </c>
      <c r="P7" s="22">
        <v>1082</v>
      </c>
      <c r="Q7" s="22">
        <v>1085</v>
      </c>
      <c r="R7" s="22">
        <v>7396</v>
      </c>
      <c r="S7" s="39">
        <v>16</v>
      </c>
      <c r="T7" s="39">
        <v>12</v>
      </c>
      <c r="U7" s="39">
        <f t="shared" si="2"/>
        <v>28</v>
      </c>
      <c r="V7" s="27"/>
      <c r="W7" s="27"/>
      <c r="X7" s="27"/>
      <c r="Y7" s="27"/>
    </row>
    <row r="8" s="2" customFormat="1" ht="24.95" customHeight="1" spans="1:21">
      <c r="A8" s="28" t="s">
        <v>32</v>
      </c>
      <c r="B8" s="28">
        <v>510</v>
      </c>
      <c r="C8" s="29">
        <v>130</v>
      </c>
      <c r="D8" s="28">
        <v>77</v>
      </c>
      <c r="E8" s="31">
        <f t="shared" si="0"/>
        <v>0.592307692307692</v>
      </c>
      <c r="F8" s="32">
        <v>690</v>
      </c>
      <c r="G8" s="28">
        <f>F8-661</f>
        <v>29</v>
      </c>
      <c r="H8" s="29">
        <v>727</v>
      </c>
      <c r="I8" s="35">
        <v>60.48</v>
      </c>
      <c r="J8" s="35">
        <f t="shared" si="1"/>
        <v>11.4087301587302</v>
      </c>
      <c r="K8" s="32">
        <v>1</v>
      </c>
      <c r="L8" s="39">
        <v>5</v>
      </c>
      <c r="M8" s="39">
        <v>4</v>
      </c>
      <c r="N8" s="39">
        <v>3</v>
      </c>
      <c r="O8" s="39">
        <v>1</v>
      </c>
      <c r="P8" s="22">
        <v>1691</v>
      </c>
      <c r="Q8" s="22">
        <v>1128</v>
      </c>
      <c r="R8" s="22">
        <v>15164</v>
      </c>
      <c r="S8" s="39">
        <v>12</v>
      </c>
      <c r="T8" s="39">
        <v>5</v>
      </c>
      <c r="U8" s="39">
        <f t="shared" si="2"/>
        <v>17</v>
      </c>
    </row>
    <row r="9" s="2" customFormat="1" ht="24.95" customHeight="1" spans="1:21">
      <c r="A9" s="28" t="s">
        <v>33</v>
      </c>
      <c r="B9" s="28">
        <v>247</v>
      </c>
      <c r="C9" s="29">
        <v>48</v>
      </c>
      <c r="D9" s="28">
        <v>17</v>
      </c>
      <c r="E9" s="31">
        <f t="shared" si="0"/>
        <v>0.354166666666667</v>
      </c>
      <c r="F9" s="32">
        <v>219</v>
      </c>
      <c r="G9" s="28">
        <f>F9-226</f>
        <v>-7</v>
      </c>
      <c r="H9" s="29">
        <v>249</v>
      </c>
      <c r="I9" s="35">
        <v>39.47</v>
      </c>
      <c r="J9" s="35">
        <f t="shared" si="1"/>
        <v>5.54851786166709</v>
      </c>
      <c r="K9" s="32">
        <v>0</v>
      </c>
      <c r="L9" s="39">
        <v>8</v>
      </c>
      <c r="M9" s="39">
        <v>15</v>
      </c>
      <c r="N9" s="39">
        <v>8</v>
      </c>
      <c r="O9" s="39">
        <v>9</v>
      </c>
      <c r="P9" s="22">
        <v>657</v>
      </c>
      <c r="Q9" s="22">
        <v>357</v>
      </c>
      <c r="R9" s="22">
        <v>6936</v>
      </c>
      <c r="S9" s="39">
        <v>3</v>
      </c>
      <c r="T9" s="39">
        <v>0</v>
      </c>
      <c r="U9" s="39">
        <f t="shared" si="2"/>
        <v>3</v>
      </c>
    </row>
    <row r="10" s="2" customFormat="1" ht="24.95" customHeight="1" spans="1:21">
      <c r="A10" s="28" t="s">
        <v>34</v>
      </c>
      <c r="B10" s="28">
        <v>223</v>
      </c>
      <c r="C10" s="29">
        <v>61</v>
      </c>
      <c r="D10" s="28">
        <v>44</v>
      </c>
      <c r="E10" s="31">
        <f t="shared" si="0"/>
        <v>0.721311475409836</v>
      </c>
      <c r="F10" s="32">
        <v>402</v>
      </c>
      <c r="G10" s="28">
        <f>F10-419</f>
        <v>-17</v>
      </c>
      <c r="H10" s="29">
        <v>461</v>
      </c>
      <c r="I10" s="35">
        <v>35.04</v>
      </c>
      <c r="J10" s="35">
        <f t="shared" si="1"/>
        <v>11.472602739726</v>
      </c>
      <c r="K10" s="32">
        <v>0</v>
      </c>
      <c r="L10" s="39">
        <v>18</v>
      </c>
      <c r="M10" s="39">
        <v>15</v>
      </c>
      <c r="N10" s="39">
        <v>5</v>
      </c>
      <c r="O10" s="39">
        <v>3</v>
      </c>
      <c r="P10" s="22">
        <v>1125</v>
      </c>
      <c r="Q10" s="22">
        <v>1025</v>
      </c>
      <c r="R10" s="22">
        <v>9578</v>
      </c>
      <c r="S10" s="39">
        <v>0</v>
      </c>
      <c r="T10" s="39">
        <v>2</v>
      </c>
      <c r="U10" s="39">
        <f t="shared" si="2"/>
        <v>2</v>
      </c>
    </row>
    <row r="11" s="2" customFormat="1" ht="24.95" customHeight="1" spans="1:21">
      <c r="A11" s="28" t="s">
        <v>35</v>
      </c>
      <c r="B11" s="28">
        <v>248</v>
      </c>
      <c r="C11" s="29">
        <v>61</v>
      </c>
      <c r="D11" s="28">
        <v>24</v>
      </c>
      <c r="E11" s="31">
        <f t="shared" si="0"/>
        <v>0.39344262295082</v>
      </c>
      <c r="F11" s="32">
        <v>409</v>
      </c>
      <c r="G11" s="28">
        <f>F11-428</f>
        <v>-19</v>
      </c>
      <c r="H11" s="29">
        <v>471</v>
      </c>
      <c r="I11" s="35">
        <v>30.46</v>
      </c>
      <c r="J11" s="35">
        <f t="shared" si="1"/>
        <v>13.4274458305975</v>
      </c>
      <c r="K11" s="32">
        <v>0</v>
      </c>
      <c r="L11" s="39">
        <v>9</v>
      </c>
      <c r="M11" s="39">
        <v>5</v>
      </c>
      <c r="N11" s="39">
        <v>5</v>
      </c>
      <c r="O11" s="39">
        <v>1</v>
      </c>
      <c r="P11" s="22">
        <v>596</v>
      </c>
      <c r="Q11" s="22">
        <v>404</v>
      </c>
      <c r="R11" s="22">
        <v>5934</v>
      </c>
      <c r="S11" s="39">
        <v>2</v>
      </c>
      <c r="T11" s="39">
        <v>7</v>
      </c>
      <c r="U11" s="39">
        <f t="shared" si="2"/>
        <v>9</v>
      </c>
    </row>
    <row r="12" s="3" customFormat="1" ht="24.95" customHeight="1" spans="1:21">
      <c r="A12" s="28" t="s">
        <v>36</v>
      </c>
      <c r="B12" s="28">
        <v>407</v>
      </c>
      <c r="C12" s="29">
        <v>142</v>
      </c>
      <c r="D12" s="28">
        <v>58</v>
      </c>
      <c r="E12" s="31">
        <f t="shared" si="0"/>
        <v>0.408450704225352</v>
      </c>
      <c r="F12" s="32">
        <v>752</v>
      </c>
      <c r="G12" s="33">
        <f>F12-732</f>
        <v>20</v>
      </c>
      <c r="H12" s="29">
        <v>805</v>
      </c>
      <c r="I12" s="35">
        <v>11.02</v>
      </c>
      <c r="J12" s="35">
        <f t="shared" si="1"/>
        <v>68.2395644283122</v>
      </c>
      <c r="K12" s="32">
        <v>2</v>
      </c>
      <c r="L12" s="39">
        <v>10</v>
      </c>
      <c r="M12" s="39">
        <v>13</v>
      </c>
      <c r="N12" s="39">
        <v>10</v>
      </c>
      <c r="O12" s="39">
        <v>1</v>
      </c>
      <c r="P12" s="23" t="s">
        <v>37</v>
      </c>
      <c r="Q12" s="23" t="s">
        <v>37</v>
      </c>
      <c r="R12" s="23" t="s">
        <v>37</v>
      </c>
      <c r="S12" s="39">
        <v>0</v>
      </c>
      <c r="T12" s="39">
        <v>0</v>
      </c>
      <c r="U12" s="39">
        <f t="shared" si="2"/>
        <v>0</v>
      </c>
    </row>
    <row r="13" s="2" customFormat="1" ht="24.95" customHeight="1" spans="1:21">
      <c r="A13" s="28" t="s">
        <v>38</v>
      </c>
      <c r="B13" s="30">
        <f t="shared" ref="B13:F13" si="3">B6+B7+B8+B9+B10+B11+B12</f>
        <v>3458</v>
      </c>
      <c r="C13" s="29">
        <f>SUM(C6:C12)</f>
        <v>856</v>
      </c>
      <c r="D13" s="28">
        <f t="shared" si="3"/>
        <v>457</v>
      </c>
      <c r="E13" s="31">
        <f t="shared" si="0"/>
        <v>0.533878504672897</v>
      </c>
      <c r="F13" s="28">
        <f t="shared" si="3"/>
        <v>4464</v>
      </c>
      <c r="G13" s="28">
        <f t="shared" ref="G13:N13" si="4">SUM(G6:G12)</f>
        <v>95</v>
      </c>
      <c r="H13" s="29">
        <v>4806</v>
      </c>
      <c r="I13" s="35">
        <f t="shared" si="4"/>
        <v>380.5</v>
      </c>
      <c r="J13" s="35">
        <f t="shared" si="1"/>
        <v>11.7319316688568</v>
      </c>
      <c r="K13" s="28">
        <f>K6+K7+K8+K9+K10+K11+K12</f>
        <v>10</v>
      </c>
      <c r="L13" s="39">
        <f t="shared" si="4"/>
        <v>82</v>
      </c>
      <c r="M13" s="39">
        <f t="shared" si="4"/>
        <v>117</v>
      </c>
      <c r="N13" s="39">
        <f t="shared" si="4"/>
        <v>34</v>
      </c>
      <c r="O13" s="39">
        <f>O6+O7+O8+O9+O10+O11+O12</f>
        <v>19</v>
      </c>
      <c r="P13" s="23">
        <v>9895</v>
      </c>
      <c r="Q13" s="23">
        <v>7134</v>
      </c>
      <c r="R13" s="23">
        <v>81878</v>
      </c>
      <c r="S13" s="39">
        <f>SUM(S6:S12)</f>
        <v>43</v>
      </c>
      <c r="T13" s="39">
        <f>SUM(T6:T12)</f>
        <v>37</v>
      </c>
      <c r="U13" s="39">
        <f t="shared" si="2"/>
        <v>80</v>
      </c>
    </row>
    <row r="14" s="2" customFormat="1" ht="60" customHeight="1" spans="1:21">
      <c r="A14" s="13" t="s">
        <v>69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36"/>
      <c r="M14" s="37"/>
      <c r="N14" s="37"/>
      <c r="O14" s="38"/>
      <c r="P14" s="26" t="s">
        <v>65</v>
      </c>
      <c r="Q14" s="26"/>
      <c r="R14" s="26"/>
      <c r="S14" s="36"/>
      <c r="T14" s="37"/>
      <c r="U14" s="38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F7" sqref="F7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70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34" t="s">
        <v>4</v>
      </c>
      <c r="L3" s="9" t="s">
        <v>5</v>
      </c>
      <c r="M3" s="9"/>
      <c r="N3" s="9"/>
      <c r="O3" s="9"/>
      <c r="P3" s="9" t="s">
        <v>61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34" t="s">
        <v>15</v>
      </c>
      <c r="L4" s="9" t="s">
        <v>71</v>
      </c>
      <c r="M4" s="9" t="s">
        <v>72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34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8" t="s">
        <v>30</v>
      </c>
      <c r="B6" s="28">
        <v>1553</v>
      </c>
      <c r="C6" s="29">
        <v>308</v>
      </c>
      <c r="D6" s="28">
        <v>191</v>
      </c>
      <c r="E6" s="31">
        <f t="shared" ref="E6:E13" si="0">D6/C6</f>
        <v>0.62012987012987</v>
      </c>
      <c r="F6" s="32">
        <v>1312</v>
      </c>
      <c r="G6" s="28">
        <f>F6-1151</f>
        <v>161</v>
      </c>
      <c r="H6" s="29">
        <v>1266</v>
      </c>
      <c r="I6" s="35">
        <v>154.58</v>
      </c>
      <c r="J6" s="35">
        <f t="shared" ref="J6:J13" si="1">F6/I6</f>
        <v>8.48751455556993</v>
      </c>
      <c r="K6" s="8">
        <v>7</v>
      </c>
      <c r="L6" s="18">
        <v>35</v>
      </c>
      <c r="M6" s="18">
        <v>66</v>
      </c>
      <c r="N6" s="18">
        <v>3</v>
      </c>
      <c r="O6" s="18">
        <v>3</v>
      </c>
      <c r="P6" s="22">
        <v>3704</v>
      </c>
      <c r="Q6" s="22">
        <v>2629</v>
      </c>
      <c r="R6" s="22">
        <v>30754</v>
      </c>
      <c r="S6" s="18">
        <v>10</v>
      </c>
      <c r="T6" s="39">
        <v>11</v>
      </c>
      <c r="U6" s="39">
        <f t="shared" ref="U6:U13" si="2">SUM(S6:T6)</f>
        <v>21</v>
      </c>
    </row>
    <row r="7" s="3" customFormat="1" ht="24.95" customHeight="1" spans="1:25">
      <c r="A7" s="28" t="s">
        <v>31</v>
      </c>
      <c r="B7" s="28">
        <v>441</v>
      </c>
      <c r="C7" s="29">
        <v>106</v>
      </c>
      <c r="D7" s="28">
        <v>76</v>
      </c>
      <c r="E7" s="31">
        <f t="shared" si="0"/>
        <v>0.716981132075472</v>
      </c>
      <c r="F7" s="32">
        <v>678</v>
      </c>
      <c r="G7" s="33">
        <f>F7-752</f>
        <v>-74</v>
      </c>
      <c r="H7" s="29">
        <v>827</v>
      </c>
      <c r="I7" s="35">
        <v>49.45</v>
      </c>
      <c r="J7" s="35">
        <f t="shared" si="1"/>
        <v>13.7108190091001</v>
      </c>
      <c r="K7" s="8">
        <v>0</v>
      </c>
      <c r="L7" s="18">
        <v>4</v>
      </c>
      <c r="M7" s="18">
        <v>4</v>
      </c>
      <c r="N7" s="18">
        <v>1</v>
      </c>
      <c r="O7" s="18">
        <v>1</v>
      </c>
      <c r="P7" s="22">
        <v>1082</v>
      </c>
      <c r="Q7" s="22">
        <v>1085</v>
      </c>
      <c r="R7" s="22">
        <v>7396</v>
      </c>
      <c r="S7" s="18">
        <v>20</v>
      </c>
      <c r="T7" s="39">
        <v>12</v>
      </c>
      <c r="U7" s="39">
        <f t="shared" si="2"/>
        <v>32</v>
      </c>
      <c r="V7" s="27"/>
      <c r="W7" s="27"/>
      <c r="X7" s="27"/>
      <c r="Y7" s="27"/>
    </row>
    <row r="8" s="2" customFormat="1" ht="24.95" customHeight="1" spans="1:21">
      <c r="A8" s="28" t="s">
        <v>32</v>
      </c>
      <c r="B8" s="28">
        <v>553</v>
      </c>
      <c r="C8" s="29">
        <v>130</v>
      </c>
      <c r="D8" s="28">
        <v>86</v>
      </c>
      <c r="E8" s="31">
        <f t="shared" si="0"/>
        <v>0.661538461538462</v>
      </c>
      <c r="F8" s="32">
        <v>707</v>
      </c>
      <c r="G8" s="28">
        <f>F8-661</f>
        <v>46</v>
      </c>
      <c r="H8" s="29">
        <v>727</v>
      </c>
      <c r="I8" s="35">
        <v>60.48</v>
      </c>
      <c r="J8" s="35">
        <f t="shared" si="1"/>
        <v>11.6898148148148</v>
      </c>
      <c r="K8" s="8">
        <v>1</v>
      </c>
      <c r="L8" s="18">
        <v>6</v>
      </c>
      <c r="M8" s="18">
        <v>4</v>
      </c>
      <c r="N8" s="18">
        <v>4</v>
      </c>
      <c r="O8" s="18">
        <v>2</v>
      </c>
      <c r="P8" s="22">
        <v>1691</v>
      </c>
      <c r="Q8" s="22">
        <v>1128</v>
      </c>
      <c r="R8" s="22">
        <v>15164</v>
      </c>
      <c r="S8" s="18">
        <v>12</v>
      </c>
      <c r="T8" s="39">
        <v>5</v>
      </c>
      <c r="U8" s="39">
        <f t="shared" si="2"/>
        <v>17</v>
      </c>
    </row>
    <row r="9" s="2" customFormat="1" ht="24.95" customHeight="1" spans="1:21">
      <c r="A9" s="28" t="s">
        <v>33</v>
      </c>
      <c r="B9" s="28">
        <v>266</v>
      </c>
      <c r="C9" s="29">
        <v>48</v>
      </c>
      <c r="D9" s="28">
        <v>19</v>
      </c>
      <c r="E9" s="31">
        <f t="shared" si="0"/>
        <v>0.395833333333333</v>
      </c>
      <c r="F9" s="32">
        <v>217</v>
      </c>
      <c r="G9" s="28">
        <f>F9-226</f>
        <v>-9</v>
      </c>
      <c r="H9" s="29">
        <v>249</v>
      </c>
      <c r="I9" s="35">
        <v>39.47</v>
      </c>
      <c r="J9" s="35">
        <f t="shared" si="1"/>
        <v>5.49784646567013</v>
      </c>
      <c r="K9" s="8">
        <v>0</v>
      </c>
      <c r="L9" s="18">
        <v>8</v>
      </c>
      <c r="M9" s="18">
        <v>15</v>
      </c>
      <c r="N9" s="18">
        <v>8</v>
      </c>
      <c r="O9" s="18">
        <v>9</v>
      </c>
      <c r="P9" s="22">
        <v>657</v>
      </c>
      <c r="Q9" s="22">
        <v>357</v>
      </c>
      <c r="R9" s="22">
        <v>6936</v>
      </c>
      <c r="S9" s="18">
        <v>4</v>
      </c>
      <c r="T9" s="39">
        <v>0</v>
      </c>
      <c r="U9" s="39">
        <f t="shared" si="2"/>
        <v>4</v>
      </c>
    </row>
    <row r="10" s="2" customFormat="1" ht="24.95" customHeight="1" spans="1:21">
      <c r="A10" s="28" t="s">
        <v>34</v>
      </c>
      <c r="B10" s="28">
        <v>243</v>
      </c>
      <c r="C10" s="29">
        <v>61</v>
      </c>
      <c r="D10" s="28">
        <v>50</v>
      </c>
      <c r="E10" s="31">
        <f t="shared" si="0"/>
        <v>0.819672131147541</v>
      </c>
      <c r="F10" s="32">
        <v>406</v>
      </c>
      <c r="G10" s="28">
        <f>F10-419</f>
        <v>-13</v>
      </c>
      <c r="H10" s="29">
        <v>461</v>
      </c>
      <c r="I10" s="35">
        <v>35.04</v>
      </c>
      <c r="J10" s="35">
        <f t="shared" si="1"/>
        <v>11.5867579908676</v>
      </c>
      <c r="K10" s="8">
        <v>0</v>
      </c>
      <c r="L10" s="18">
        <v>20</v>
      </c>
      <c r="M10" s="18">
        <v>16</v>
      </c>
      <c r="N10" s="18">
        <v>6</v>
      </c>
      <c r="O10" s="18">
        <v>3</v>
      </c>
      <c r="P10" s="22">
        <v>1125</v>
      </c>
      <c r="Q10" s="22">
        <v>1025</v>
      </c>
      <c r="R10" s="22">
        <v>9578</v>
      </c>
      <c r="S10" s="18">
        <v>0</v>
      </c>
      <c r="T10" s="39">
        <v>2</v>
      </c>
      <c r="U10" s="39">
        <f t="shared" si="2"/>
        <v>2</v>
      </c>
    </row>
    <row r="11" s="2" customFormat="1" ht="24.95" customHeight="1" spans="1:21">
      <c r="A11" s="28" t="s">
        <v>35</v>
      </c>
      <c r="B11" s="28">
        <v>285</v>
      </c>
      <c r="C11" s="29">
        <v>61</v>
      </c>
      <c r="D11" s="28">
        <v>33</v>
      </c>
      <c r="E11" s="31">
        <f t="shared" si="0"/>
        <v>0.540983606557377</v>
      </c>
      <c r="F11" s="32">
        <v>414</v>
      </c>
      <c r="G11" s="28">
        <f>F11-428</f>
        <v>-14</v>
      </c>
      <c r="H11" s="29">
        <v>471</v>
      </c>
      <c r="I11" s="35">
        <v>30.46</v>
      </c>
      <c r="J11" s="35">
        <f t="shared" si="1"/>
        <v>13.591595535128</v>
      </c>
      <c r="K11" s="8">
        <v>0</v>
      </c>
      <c r="L11" s="18">
        <v>9</v>
      </c>
      <c r="M11" s="18">
        <v>4</v>
      </c>
      <c r="N11" s="18">
        <v>5</v>
      </c>
      <c r="O11" s="18">
        <v>1</v>
      </c>
      <c r="P11" s="22">
        <v>596</v>
      </c>
      <c r="Q11" s="22">
        <v>404</v>
      </c>
      <c r="R11" s="22">
        <v>5934</v>
      </c>
      <c r="S11" s="18">
        <v>2</v>
      </c>
      <c r="T11" s="39">
        <v>7</v>
      </c>
      <c r="U11" s="39">
        <f t="shared" si="2"/>
        <v>9</v>
      </c>
    </row>
    <row r="12" s="3" customFormat="1" ht="24.95" customHeight="1" spans="1:21">
      <c r="A12" s="28" t="s">
        <v>36</v>
      </c>
      <c r="B12" s="28">
        <v>444</v>
      </c>
      <c r="C12" s="29">
        <v>142</v>
      </c>
      <c r="D12" s="28">
        <v>63</v>
      </c>
      <c r="E12" s="31">
        <f t="shared" si="0"/>
        <v>0.443661971830986</v>
      </c>
      <c r="F12" s="32">
        <v>743</v>
      </c>
      <c r="G12" s="33">
        <f>F12-732</f>
        <v>11</v>
      </c>
      <c r="H12" s="29">
        <v>805</v>
      </c>
      <c r="I12" s="35">
        <v>11.02</v>
      </c>
      <c r="J12" s="35">
        <f t="shared" si="1"/>
        <v>67.4228675136116</v>
      </c>
      <c r="K12" s="8">
        <v>2</v>
      </c>
      <c r="L12" s="18">
        <v>11</v>
      </c>
      <c r="M12" s="18">
        <v>16</v>
      </c>
      <c r="N12" s="18">
        <v>11</v>
      </c>
      <c r="O12" s="18">
        <v>1</v>
      </c>
      <c r="P12" s="23" t="s">
        <v>37</v>
      </c>
      <c r="Q12" s="23" t="s">
        <v>37</v>
      </c>
      <c r="R12" s="23" t="s">
        <v>37</v>
      </c>
      <c r="S12" s="18">
        <v>5</v>
      </c>
      <c r="T12" s="39">
        <v>0</v>
      </c>
      <c r="U12" s="39">
        <f t="shared" si="2"/>
        <v>5</v>
      </c>
    </row>
    <row r="13" s="2" customFormat="1" ht="24.95" customHeight="1" spans="1:21">
      <c r="A13" s="28" t="s">
        <v>38</v>
      </c>
      <c r="B13" s="30">
        <f t="shared" ref="B13:F13" si="3">B6+B7+B8+B9+B10+B11+B12</f>
        <v>3785</v>
      </c>
      <c r="C13" s="29">
        <f>SUM(C6:C12)</f>
        <v>856</v>
      </c>
      <c r="D13" s="10">
        <f t="shared" si="3"/>
        <v>518</v>
      </c>
      <c r="E13" s="14">
        <f t="shared" si="0"/>
        <v>0.605140186915888</v>
      </c>
      <c r="F13" s="10">
        <f t="shared" si="3"/>
        <v>4477</v>
      </c>
      <c r="G13" s="28">
        <f t="shared" ref="G13:N13" si="4">SUM(G6:G12)</f>
        <v>108</v>
      </c>
      <c r="H13" s="29">
        <v>4806</v>
      </c>
      <c r="I13" s="35">
        <f t="shared" si="4"/>
        <v>380.5</v>
      </c>
      <c r="J13" s="35">
        <f t="shared" si="1"/>
        <v>11.7660972404731</v>
      </c>
      <c r="K13" s="10">
        <f>K6+K7+K8+K9+K10+K11+K12</f>
        <v>10</v>
      </c>
      <c r="L13" s="18">
        <f t="shared" si="4"/>
        <v>93</v>
      </c>
      <c r="M13" s="18">
        <f t="shared" si="4"/>
        <v>125</v>
      </c>
      <c r="N13" s="18">
        <f t="shared" si="4"/>
        <v>38</v>
      </c>
      <c r="O13" s="18">
        <f>O6+O7+O8+O9+O10+O11+O12</f>
        <v>20</v>
      </c>
      <c r="P13" s="23">
        <v>9895</v>
      </c>
      <c r="Q13" s="23">
        <v>7134</v>
      </c>
      <c r="R13" s="23">
        <v>81878</v>
      </c>
      <c r="S13" s="18">
        <f>SUM(S6:S12)</f>
        <v>53</v>
      </c>
      <c r="T13" s="39">
        <f>SUM(T6:T12)</f>
        <v>37</v>
      </c>
      <c r="U13" s="39">
        <f t="shared" si="2"/>
        <v>90</v>
      </c>
    </row>
    <row r="14" s="2" customFormat="1" ht="60" customHeight="1" spans="1:21">
      <c r="A14" s="13" t="s">
        <v>73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36"/>
      <c r="M14" s="37"/>
      <c r="N14" s="37"/>
      <c r="O14" s="38"/>
      <c r="P14" s="26" t="s">
        <v>65</v>
      </c>
      <c r="Q14" s="26"/>
      <c r="R14" s="26"/>
      <c r="S14" s="36"/>
      <c r="T14" s="37"/>
      <c r="U14" s="38"/>
    </row>
    <row r="15" s="4" customFormat="1" spans="3:13">
      <c r="C15" s="5"/>
      <c r="F15" s="5"/>
      <c r="H15" s="5"/>
      <c r="I15" s="5"/>
      <c r="J15" s="5"/>
      <c r="K15" s="20"/>
      <c r="L15" s="1"/>
      <c r="M15" s="6"/>
    </row>
    <row r="16" s="4" customFormat="1" spans="3:13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16"/>
      <c r="G19" s="1"/>
      <c r="H19" s="16"/>
      <c r="I19" s="16"/>
      <c r="J19" s="1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Model1934</cp:lastModifiedBy>
  <cp:revision>1</cp:revision>
  <dcterms:created xsi:type="dcterms:W3CDTF">2015-05-31T08:34:00Z</dcterms:created>
  <cp:lastPrinted>2021-08-14T01:49:00Z</cp:lastPrinted>
  <dcterms:modified xsi:type="dcterms:W3CDTF">2026-01-23T09:10:44Z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BD57C5A181D146DABBD7EF0031440A44_13</vt:lpwstr>
  </property>
  <property fmtid="{D5CDD505-2E9C-101B-9397-08002B2CF9AE}" pid="4" name="CalculationRule">
    <vt:i4>0</vt:i4>
  </property>
</Properties>
</file>