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activeTab="5"/>
  </bookViews>
  <sheets>
    <sheet name="1月" sheetId="13" r:id="rId1"/>
    <sheet name="2月" sheetId="14" r:id="rId2"/>
    <sheet name="3月" sheetId="15" r:id="rId3"/>
    <sheet name="4月" sheetId="2" r:id="rId4"/>
    <sheet name="5月" sheetId="6" r:id="rId5"/>
    <sheet name="6月" sheetId="5" r:id="rId6"/>
  </sheets>
  <definedNames>
    <definedName name="_xlnm.Print_Area" localSheetId="3">'4月'!$A$2:$U$14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<sst xmlns="http://schemas.openxmlformats.org/spreadsheetml/2006/main" count="287" uniqueCount="66">
  <si>
    <t>枣庄市2026年1月各区（市）知识产权主要统计数据情况表</t>
  </si>
  <si>
    <t>区（市）</t>
  </si>
  <si>
    <t>专利授权量</t>
  </si>
  <si>
    <t>有效发明专利</t>
  </si>
  <si>
    <t>PCT
国际专利</t>
  </si>
  <si>
    <t>专利质押登记（件）</t>
  </si>
  <si>
    <t>行政区域商标统计
（2025年四季度）</t>
  </si>
  <si>
    <t>商标业务枣庄受理窗口受理量统计</t>
  </si>
  <si>
    <t>授权总量 （件）</t>
  </si>
  <si>
    <t>其中：发明专利授权量</t>
  </si>
  <si>
    <t>累计总量（件）</t>
  </si>
  <si>
    <t>比去年底净增长（件）</t>
  </si>
  <si>
    <t>年指导目标（件）</t>
  </si>
  <si>
    <t>人口（万人）</t>
  </si>
  <si>
    <t>万人比（件）</t>
  </si>
  <si>
    <t>申请量
（件）</t>
  </si>
  <si>
    <t>2026年1月（件）</t>
  </si>
  <si>
    <t>2025年1月（件）</t>
  </si>
  <si>
    <t>济南专利代办处枣庄工作站专利质押登记办理量</t>
  </si>
  <si>
    <t>商标
申请</t>
  </si>
  <si>
    <t>注册
件数</t>
  </si>
  <si>
    <t>有效
注册量</t>
  </si>
  <si>
    <t>注册
申请</t>
  </si>
  <si>
    <t>后续申请</t>
  </si>
  <si>
    <t>申请总量</t>
  </si>
  <si>
    <t>指导目标（件）</t>
  </si>
  <si>
    <t>授权量 （件）</t>
  </si>
  <si>
    <t>完成目标 （%）</t>
  </si>
  <si>
    <t>登记</t>
  </si>
  <si>
    <t>注销</t>
  </si>
  <si>
    <t>滕州市</t>
  </si>
  <si>
    <t>/</t>
  </si>
  <si>
    <t>薛城区</t>
  </si>
  <si>
    <t>市中区</t>
  </si>
  <si>
    <t>山亭区</t>
  </si>
  <si>
    <t>峄城区</t>
  </si>
  <si>
    <t>台儿庄区</t>
  </si>
  <si>
    <t>高新区</t>
  </si>
  <si>
    <t>全市合计</t>
  </si>
  <si>
    <t>2026年1月，全省专利授权量 15810件，发明专利授权量 4017件，全省PCT国际专利申请 127件.
截至2026年1月底，全省发明专利拥有量 330706件，每万人口发明专利拥有量达到 32.81件。</t>
  </si>
  <si>
    <t>说明：申请件数、注册件数指2024.12.16-2025.12.15的商标统计情况，其他指截至2025.12.15的统计情况。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</si>
  <si>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                                             </t>
    </r>
  </si>
  <si>
    <t>枣庄市2026年1-2月各区（市）知识产权主要统计数据情况表</t>
  </si>
  <si>
    <t>2026年1-2月（件）</t>
  </si>
  <si>
    <t>2025年1-2月（件）</t>
  </si>
  <si>
    <t>2026年2月，全省专利授权量 29857件，发明专利授权量 7716件，全省PCT国际专利申请 216件.
截至2026年2月底，全省发明专利拥有量 333295件，每万人口发明专利拥有量达到 33.06件。</t>
  </si>
  <si>
    <t>枣庄市2026年1-3月各区（市）知识产权主要统计数据情况表</t>
  </si>
  <si>
    <t>行政区域商标统计
（2026年一季度）</t>
  </si>
  <si>
    <t>2026年1-3月（件）</t>
  </si>
  <si>
    <t>2025年1-3月（件）</t>
  </si>
  <si>
    <t>2026年一季度，全省专利授权量 46279件，发明专利授权量 12072件，全省PCT国际专利申请 404件.
截至2026年3月底，全省发明专利拥有量 335931件，每万人口发明专利拥有量达到 33.33件。</t>
  </si>
  <si>
    <t>说明：申请件数、注册件数指2025.12.16-2026.03.15的商标统计情况，其他指截至2026.03.15的统计情况。</t>
  </si>
  <si>
    <t>枣庄市2026年1-4月各区（市）知识产权主要统计数据情况表</t>
  </si>
  <si>
    <t>2026年1-4月（件）</t>
  </si>
  <si>
    <t>2025年1-4月（件）</t>
  </si>
  <si>
    <t>2026年1-4月份，全省专利授权量 61898件，发明专利授权量 16422件，全省PCT国际专利申请 565件.
截至2026年4月底，全省发明专利拥有量 338988件，每万人口发明专利拥有量达到 33.63件。</t>
  </si>
  <si>
    <t>枣庄市2026年1-5月各区（市）知识产权主要统计数据情况表</t>
  </si>
  <si>
    <t>2026年1-5月（件）</t>
  </si>
  <si>
    <t>2025年1-5月（件）</t>
  </si>
  <si>
    <t>2026年1-5月份，全省专利授权量 78083件，发明专利授权量 20678件，全省PCT国际专利申请 668件.
截至2026年5月底，全省发明专利拥有量 341650件，每万人口发明专利拥有量达到 33.89件。</t>
  </si>
  <si>
    <t>枣庄市2026年1-6月各区（市）知识产权主要统计数据情况表</t>
  </si>
  <si>
    <t>行政区域商标统计
（2026年二季度）</t>
  </si>
  <si>
    <t>2026年1-6月（件）</t>
  </si>
  <si>
    <t>2025年1-6月（件）</t>
  </si>
  <si>
    <t>2026年1-6月份，全省专利授权量 94426件，发明专利授权量 24779件，全省PCT国际专利申请 842件.
截至2026年6月底，全省发明专利拥有量 344331件，每万人口发明专利拥有量达到 34.16件。</t>
  </si>
  <si>
    <t>说明：申请件数、注册件数指2025.12.16-2026.06.15的商标统计情况，其他指截至2026.06.15的统计情况。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</si>
</sst>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%"/>
    <numFmt numFmtId="178" formatCode="0.00_ "/>
  </numFmts>
  <fonts count="33">
    <font>
      <sz val="12"/>
      <name val="宋体"/>
      <charset val="134"/>
    </font>
    <font>
      <sz val="10"/>
      <name val="微软雅黑"/>
      <charset val="134"/>
    </font>
    <font>
      <sz val="10"/>
      <color rgb="FFC00000"/>
      <name val="微软雅黑"/>
      <charset val="134"/>
    </font>
    <font>
      <sz val="12"/>
      <color rgb="FFFF0000"/>
      <name val="宋体"/>
      <charset val="134"/>
    </font>
    <font>
      <sz val="26"/>
      <color indexed="8"/>
      <name val="方正小标宋简体"/>
      <charset val="134"/>
    </font>
    <font>
      <sz val="10"/>
      <color theme="1"/>
      <name val="微软雅黑"/>
      <charset val="134"/>
    </font>
    <font>
      <sz val="9"/>
      <color theme="1"/>
      <name val="微软雅黑"/>
      <charset val="134"/>
    </font>
    <font>
      <sz val="9"/>
      <color rgb="FFFF0000"/>
      <name val="微软雅黑"/>
      <charset val="134"/>
    </font>
    <font>
      <sz val="10"/>
      <color rgb="FFFF0000"/>
      <name val="微软雅黑"/>
      <charset val="134"/>
    </font>
    <font>
      <sz val="10"/>
      <color theme="1"/>
      <name val="宋体"/>
      <charset val="134"/>
      <scheme val="minor"/>
    </font>
    <font>
      <sz val="9"/>
      <color rgb="FF000000"/>
      <name val="微软雅黑"/>
      <charset val="134"/>
    </font>
    <font>
      <sz val="9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49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0" xfId="50" applyFont="1" applyFill="1" applyBorder="1" applyAlignment="1">
      <alignment horizontal="center" vertical="center"/>
    </xf>
    <xf numFmtId="0" fontId="5" fillId="0" borderId="1" xfId="49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9" fillId="0" borderId="1" xfId="5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left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6" fillId="0" borderId="3" xfId="49" applyFont="1" applyFill="1" applyBorder="1" applyAlignment="1">
      <alignment horizontal="center" vertical="center" wrapText="1"/>
    </xf>
    <xf numFmtId="0" fontId="6" fillId="0" borderId="4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0" fillId="0" borderId="1" xfId="50" applyFont="1" applyFill="1" applyBorder="1" applyAlignment="1">
      <alignment horizontal="center" vertical="center"/>
    </xf>
    <xf numFmtId="0" fontId="11" fillId="0" borderId="1" xfId="5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tableStyles count="0" defaultTableStyle="TableStyleMedium2" defaultPivotStyle="PivotStyleLight16"/>
  <colors>
    <mruColors>
      <color rgb="00C00000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Y19"/>
  <sheetViews>
    <sheetView topLeftCell="A3" workbookViewId="0">
      <selection activeCell="V5" sqref="V5"/>
    </sheetView>
  </sheetViews>
  <sheetFormatPr defaultColWidth="9" defaultRowHeight="15.6"/>
  <cols>
    <col min="1" max="1" width="8.25" style="4" customWidth="1"/>
    <col min="2" max="2" width="7.125" style="4" customWidth="1"/>
    <col min="3" max="3" width="7.125" style="5" customWidth="1"/>
    <col min="4" max="5" width="7.125" style="4" customWidth="1"/>
    <col min="6" max="6" width="7.125" style="5" customWidth="1"/>
    <col min="7" max="7" width="7.125" style="4" customWidth="1"/>
    <col min="8" max="10" width="7.125" style="5" customWidth="1"/>
    <col min="11" max="12" width="7.125" style="4" customWidth="1"/>
    <col min="13" max="13" width="7.125" style="6" customWidth="1"/>
    <col min="14" max="15" width="7.125" style="4" customWidth="1"/>
    <col min="16" max="21" width="7.375" style="4" customWidth="1"/>
    <col min="22" max="16384" width="9" style="4"/>
  </cols>
  <sheetData>
    <row r="2" s="1" customFormat="1" ht="50.1" customHeight="1" spans="1:2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="2" customFormat="1" ht="45" customHeight="1" spans="1:25">
      <c r="A3" s="8" t="s">
        <v>1</v>
      </c>
      <c r="B3" s="9" t="s">
        <v>2</v>
      </c>
      <c r="C3" s="9"/>
      <c r="D3" s="9"/>
      <c r="E3" s="9"/>
      <c r="F3" s="9" t="s">
        <v>3</v>
      </c>
      <c r="G3" s="9"/>
      <c r="H3" s="9"/>
      <c r="I3" s="9"/>
      <c r="J3" s="9"/>
      <c r="K3" s="9" t="s">
        <v>4</v>
      </c>
      <c r="L3" s="9" t="s">
        <v>5</v>
      </c>
      <c r="M3" s="9"/>
      <c r="N3" s="9"/>
      <c r="O3" s="9"/>
      <c r="P3" s="9" t="s">
        <v>6</v>
      </c>
      <c r="Q3" s="9"/>
      <c r="R3" s="9"/>
      <c r="S3" s="9" t="s">
        <v>7</v>
      </c>
      <c r="T3" s="9"/>
      <c r="U3" s="9"/>
    </row>
    <row r="4" s="2" customFormat="1" ht="50.1" customHeight="1" spans="1:25">
      <c r="A4" s="8"/>
      <c r="B4" s="9" t="s">
        <v>8</v>
      </c>
      <c r="C4" s="9" t="s">
        <v>9</v>
      </c>
      <c r="D4" s="9"/>
      <c r="E4" s="9"/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/>
      <c r="P4" s="9" t="s">
        <v>19</v>
      </c>
      <c r="Q4" s="9" t="s">
        <v>20</v>
      </c>
      <c r="R4" s="9" t="s">
        <v>21</v>
      </c>
      <c r="S4" s="9" t="s">
        <v>22</v>
      </c>
      <c r="T4" s="9" t="s">
        <v>23</v>
      </c>
      <c r="U4" s="9" t="s">
        <v>24</v>
      </c>
    </row>
    <row r="5" s="2" customFormat="1" ht="50.1" customHeight="1" spans="1:25">
      <c r="A5" s="8"/>
      <c r="B5" s="9"/>
      <c r="C5" s="9" t="s">
        <v>25</v>
      </c>
      <c r="D5" s="9" t="s">
        <v>26</v>
      </c>
      <c r="E5" s="9" t="s">
        <v>27</v>
      </c>
      <c r="F5" s="9"/>
      <c r="G5" s="9"/>
      <c r="H5" s="9"/>
      <c r="I5" s="9"/>
      <c r="J5" s="9"/>
      <c r="K5" s="9"/>
      <c r="L5" s="9"/>
      <c r="M5" s="9"/>
      <c r="N5" s="9" t="s">
        <v>28</v>
      </c>
      <c r="O5" s="9" t="s">
        <v>29</v>
      </c>
      <c r="P5" s="9"/>
      <c r="Q5" s="9"/>
      <c r="R5" s="9"/>
      <c r="S5" s="9"/>
      <c r="T5" s="9"/>
      <c r="U5" s="9"/>
    </row>
    <row r="6" s="2" customFormat="1" ht="24.95" customHeight="1" spans="1:25">
      <c r="A6" s="10" t="s">
        <v>30</v>
      </c>
      <c r="B6" s="10">
        <v>99</v>
      </c>
      <c r="C6" s="11" t="s">
        <v>31</v>
      </c>
      <c r="D6" s="10">
        <v>10</v>
      </c>
      <c r="E6" s="12" t="s">
        <v>31</v>
      </c>
      <c r="F6" s="8">
        <v>1340</v>
      </c>
      <c r="G6" s="10">
        <f>F6-1332</f>
        <v>8</v>
      </c>
      <c r="H6" s="11" t="s">
        <v>31</v>
      </c>
      <c r="I6" s="13">
        <v>154.58</v>
      </c>
      <c r="J6" s="13">
        <f t="shared" ref="J6:J13" si="0">F6/I6</f>
        <v>8.6686505369388</v>
      </c>
      <c r="K6" s="8">
        <v>0</v>
      </c>
      <c r="L6" s="28">
        <v>3</v>
      </c>
      <c r="M6" s="29">
        <v>1</v>
      </c>
      <c r="N6" s="14">
        <v>1</v>
      </c>
      <c r="O6" s="14">
        <v>0</v>
      </c>
      <c r="P6" s="15">
        <v>4534</v>
      </c>
      <c r="Q6" s="15">
        <v>3315</v>
      </c>
      <c r="R6" s="15">
        <v>31406</v>
      </c>
      <c r="S6" s="14">
        <v>1</v>
      </c>
      <c r="T6" s="14">
        <v>0</v>
      </c>
      <c r="U6" s="14">
        <f t="shared" ref="U6:U13" si="1">SUM(S6:T6)</f>
        <v>1</v>
      </c>
    </row>
    <row r="7" s="3" customFormat="1" ht="24.95" customHeight="1" spans="1:25">
      <c r="A7" s="10" t="s">
        <v>32</v>
      </c>
      <c r="B7" s="10">
        <v>49</v>
      </c>
      <c r="C7" s="11" t="s">
        <v>31</v>
      </c>
      <c r="D7" s="10">
        <v>4</v>
      </c>
      <c r="E7" s="12" t="s">
        <v>31</v>
      </c>
      <c r="F7" s="8">
        <v>618</v>
      </c>
      <c r="G7" s="17">
        <f>F7-633</f>
        <v>-15</v>
      </c>
      <c r="H7" s="11" t="s">
        <v>31</v>
      </c>
      <c r="I7" s="13">
        <v>49.45</v>
      </c>
      <c r="J7" s="13">
        <f t="shared" si="0"/>
        <v>12.4974721941355</v>
      </c>
      <c r="K7" s="8">
        <v>0</v>
      </c>
      <c r="L7" s="28">
        <v>1</v>
      </c>
      <c r="M7" s="29">
        <v>1</v>
      </c>
      <c r="N7" s="14">
        <v>1</v>
      </c>
      <c r="O7" s="14">
        <v>1</v>
      </c>
      <c r="P7" s="15">
        <v>1363</v>
      </c>
      <c r="Q7" s="15">
        <v>1269</v>
      </c>
      <c r="R7" s="15">
        <v>7564</v>
      </c>
      <c r="S7" s="14">
        <v>0</v>
      </c>
      <c r="T7" s="14">
        <v>0</v>
      </c>
      <c r="U7" s="14">
        <f t="shared" si="1"/>
        <v>0</v>
      </c>
      <c r="V7" s="18"/>
      <c r="W7" s="18"/>
      <c r="X7" s="18"/>
      <c r="Y7" s="18"/>
    </row>
    <row r="8" s="2" customFormat="1" ht="24.95" customHeight="1" spans="1:25">
      <c r="A8" s="10" t="s">
        <v>33</v>
      </c>
      <c r="B8" s="10">
        <v>40</v>
      </c>
      <c r="C8" s="11" t="s">
        <v>31</v>
      </c>
      <c r="D8" s="10">
        <v>8</v>
      </c>
      <c r="E8" s="12" t="s">
        <v>31</v>
      </c>
      <c r="F8" s="8">
        <v>722</v>
      </c>
      <c r="G8" s="10">
        <f>F8-708</f>
        <v>14</v>
      </c>
      <c r="H8" s="11" t="s">
        <v>31</v>
      </c>
      <c r="I8" s="13">
        <v>60.48</v>
      </c>
      <c r="J8" s="13">
        <f t="shared" si="0"/>
        <v>11.9378306878307</v>
      </c>
      <c r="K8" s="8">
        <v>0</v>
      </c>
      <c r="L8" s="28">
        <v>0</v>
      </c>
      <c r="M8" s="29">
        <v>2</v>
      </c>
      <c r="N8" s="14">
        <v>0</v>
      </c>
      <c r="O8" s="14">
        <v>0</v>
      </c>
      <c r="P8" s="15">
        <v>2058</v>
      </c>
      <c r="Q8" s="15">
        <v>1467</v>
      </c>
      <c r="R8" s="15">
        <v>15476</v>
      </c>
      <c r="S8" s="14">
        <v>0</v>
      </c>
      <c r="T8" s="14">
        <v>0</v>
      </c>
      <c r="U8" s="14">
        <f t="shared" si="1"/>
        <v>0</v>
      </c>
    </row>
    <row r="9" s="2" customFormat="1" ht="24.95" customHeight="1" spans="1:25">
      <c r="A9" s="10" t="s">
        <v>34</v>
      </c>
      <c r="B9" s="10">
        <v>36</v>
      </c>
      <c r="C9" s="11" t="s">
        <v>31</v>
      </c>
      <c r="D9" s="10">
        <v>1</v>
      </c>
      <c r="E9" s="12" t="s">
        <v>31</v>
      </c>
      <c r="F9" s="8">
        <v>217</v>
      </c>
      <c r="G9" s="10">
        <f>F9-219</f>
        <v>-2</v>
      </c>
      <c r="H9" s="11" t="s">
        <v>31</v>
      </c>
      <c r="I9" s="13">
        <v>39.47</v>
      </c>
      <c r="J9" s="13">
        <f t="shared" si="0"/>
        <v>5.49784646567013</v>
      </c>
      <c r="K9" s="8">
        <v>0</v>
      </c>
      <c r="L9" s="28">
        <v>2</v>
      </c>
      <c r="M9" s="29">
        <v>3</v>
      </c>
      <c r="N9" s="14">
        <v>2</v>
      </c>
      <c r="O9" s="14">
        <v>1</v>
      </c>
      <c r="P9" s="15">
        <v>874</v>
      </c>
      <c r="Q9" s="15">
        <v>446</v>
      </c>
      <c r="R9" s="15">
        <v>7018</v>
      </c>
      <c r="S9" s="14">
        <v>0</v>
      </c>
      <c r="T9" s="14">
        <v>0</v>
      </c>
      <c r="U9" s="14">
        <f t="shared" si="1"/>
        <v>0</v>
      </c>
    </row>
    <row r="10" s="2" customFormat="1" ht="24.95" customHeight="1" spans="1:25">
      <c r="A10" s="10" t="s">
        <v>35</v>
      </c>
      <c r="B10" s="10">
        <v>19</v>
      </c>
      <c r="C10" s="11" t="s">
        <v>31</v>
      </c>
      <c r="D10" s="10">
        <v>0</v>
      </c>
      <c r="E10" s="12" t="s">
        <v>31</v>
      </c>
      <c r="F10" s="8">
        <v>402</v>
      </c>
      <c r="G10" s="10">
        <f>F10-403</f>
        <v>-1</v>
      </c>
      <c r="H10" s="11" t="s">
        <v>31</v>
      </c>
      <c r="I10" s="13">
        <v>35.04</v>
      </c>
      <c r="J10" s="13">
        <f t="shared" si="0"/>
        <v>11.472602739726</v>
      </c>
      <c r="K10" s="8">
        <v>0</v>
      </c>
      <c r="L10" s="28">
        <v>4</v>
      </c>
      <c r="M10" s="29">
        <v>3</v>
      </c>
      <c r="N10" s="14">
        <v>3</v>
      </c>
      <c r="O10" s="14">
        <v>0</v>
      </c>
      <c r="P10" s="15">
        <v>1298</v>
      </c>
      <c r="Q10" s="15">
        <v>1199</v>
      </c>
      <c r="R10" s="15">
        <v>9691</v>
      </c>
      <c r="S10" s="14">
        <v>0</v>
      </c>
      <c r="T10" s="14">
        <v>0</v>
      </c>
      <c r="U10" s="14">
        <f t="shared" si="1"/>
        <v>0</v>
      </c>
    </row>
    <row r="11" s="2" customFormat="1" ht="24.95" customHeight="1" spans="1:25">
      <c r="A11" s="10" t="s">
        <v>36</v>
      </c>
      <c r="B11" s="10">
        <v>12</v>
      </c>
      <c r="C11" s="11" t="s">
        <v>31</v>
      </c>
      <c r="D11" s="10">
        <v>1</v>
      </c>
      <c r="E11" s="12" t="s">
        <v>31</v>
      </c>
      <c r="F11" s="8">
        <v>407</v>
      </c>
      <c r="G11" s="10">
        <f>F11-411</f>
        <v>-4</v>
      </c>
      <c r="H11" s="11" t="s">
        <v>31</v>
      </c>
      <c r="I11" s="13">
        <v>30.46</v>
      </c>
      <c r="J11" s="13">
        <f t="shared" si="0"/>
        <v>13.3617859487853</v>
      </c>
      <c r="K11" s="8">
        <v>0</v>
      </c>
      <c r="L11" s="28">
        <v>0</v>
      </c>
      <c r="M11" s="29">
        <v>2</v>
      </c>
      <c r="N11" s="14">
        <v>0</v>
      </c>
      <c r="O11" s="14">
        <v>0</v>
      </c>
      <c r="P11" s="15">
        <v>723</v>
      </c>
      <c r="Q11" s="15">
        <v>471</v>
      </c>
      <c r="R11" s="15">
        <v>5987</v>
      </c>
      <c r="S11" s="14">
        <v>0</v>
      </c>
      <c r="T11" s="14">
        <v>0</v>
      </c>
      <c r="U11" s="14">
        <f t="shared" si="1"/>
        <v>0</v>
      </c>
    </row>
    <row r="12" s="3" customFormat="1" ht="24.95" customHeight="1" spans="1:25">
      <c r="A12" s="10" t="s">
        <v>37</v>
      </c>
      <c r="B12" s="10">
        <v>28</v>
      </c>
      <c r="C12" s="11" t="s">
        <v>31</v>
      </c>
      <c r="D12" s="10">
        <v>2</v>
      </c>
      <c r="E12" s="12" t="s">
        <v>31</v>
      </c>
      <c r="F12" s="8">
        <v>765</v>
      </c>
      <c r="G12" s="17">
        <f>F12-759</f>
        <v>6</v>
      </c>
      <c r="H12" s="11" t="s">
        <v>31</v>
      </c>
      <c r="I12" s="13">
        <v>11.02</v>
      </c>
      <c r="J12" s="13">
        <f t="shared" si="0"/>
        <v>69.4192377495463</v>
      </c>
      <c r="K12" s="8">
        <v>0</v>
      </c>
      <c r="L12" s="28">
        <v>1</v>
      </c>
      <c r="M12" s="29">
        <v>0</v>
      </c>
      <c r="N12" s="14">
        <v>0</v>
      </c>
      <c r="O12" s="14">
        <v>0</v>
      </c>
      <c r="P12" s="19" t="s">
        <v>31</v>
      </c>
      <c r="Q12" s="19" t="s">
        <v>31</v>
      </c>
      <c r="R12" s="19" t="s">
        <v>31</v>
      </c>
      <c r="S12" s="14">
        <v>0</v>
      </c>
      <c r="T12" s="14">
        <v>0</v>
      </c>
      <c r="U12" s="14">
        <f t="shared" si="1"/>
        <v>0</v>
      </c>
    </row>
    <row r="13" s="2" customFormat="1" ht="24.95" customHeight="1" spans="1:25">
      <c r="A13" s="10" t="s">
        <v>38</v>
      </c>
      <c r="B13" s="20">
        <f t="shared" ref="B13:F13" si="2">B6+B7+B8+B9+B10+B11+B12</f>
        <v>283</v>
      </c>
      <c r="C13" s="11">
        <f>SUM(C6:C12)</f>
        <v>0</v>
      </c>
      <c r="D13" s="10">
        <f t="shared" si="2"/>
        <v>26</v>
      </c>
      <c r="E13" s="12" t="s">
        <v>31</v>
      </c>
      <c r="F13" s="10">
        <f t="shared" si="2"/>
        <v>4471</v>
      </c>
      <c r="G13" s="10">
        <f t="shared" ref="G13:N13" si="3">SUM(G6:G12)</f>
        <v>6</v>
      </c>
      <c r="H13" s="11" t="s">
        <v>31</v>
      </c>
      <c r="I13" s="13">
        <f t="shared" si="3"/>
        <v>380.5</v>
      </c>
      <c r="J13" s="13">
        <f t="shared" si="0"/>
        <v>11.7503285151117</v>
      </c>
      <c r="K13" s="10">
        <f>K6+K7+K8+K9+K10+K11+K12</f>
        <v>0</v>
      </c>
      <c r="L13" s="14">
        <f t="shared" si="3"/>
        <v>11</v>
      </c>
      <c r="M13" s="21">
        <f t="shared" si="3"/>
        <v>12</v>
      </c>
      <c r="N13" s="14">
        <f t="shared" si="3"/>
        <v>7</v>
      </c>
      <c r="O13" s="14">
        <f>O6+O7+O8+O9+O10+O11+O12</f>
        <v>2</v>
      </c>
      <c r="P13" s="19">
        <v>10850</v>
      </c>
      <c r="Q13" s="19">
        <v>8167</v>
      </c>
      <c r="R13" s="19">
        <v>77142</v>
      </c>
      <c r="S13" s="14">
        <f>SUM(S6:S12)</f>
        <v>1</v>
      </c>
      <c r="T13" s="14">
        <f>SUM(T6:T12)</f>
        <v>0</v>
      </c>
      <c r="U13" s="14">
        <f t="shared" si="1"/>
        <v>1</v>
      </c>
    </row>
    <row r="14" s="2" customFormat="1" ht="60" customHeight="1" spans="1:25">
      <c r="A14" s="22" t="s">
        <v>39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3"/>
      <c r="M14" s="24"/>
      <c r="N14" s="24"/>
      <c r="O14" s="25"/>
      <c r="P14" s="26" t="s">
        <v>40</v>
      </c>
      <c r="Q14" s="26"/>
      <c r="R14" s="26"/>
      <c r="S14" s="23"/>
      <c r="T14" s="24"/>
      <c r="U14" s="25"/>
    </row>
    <row r="15" s="4" customFormat="1" ht="129" customHeight="1" spans="1: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="4" customFormat="1" spans="1:25">
      <c r="C16" s="5"/>
      <c r="F16" s="5"/>
      <c r="H16" s="5"/>
      <c r="I16" s="5"/>
      <c r="J16" s="5"/>
      <c r="K16" s="1"/>
      <c r="L16" s="1"/>
      <c r="M16" s="6"/>
    </row>
    <row r="19" s="4" customFormat="1" spans="3:13">
      <c r="C19" s="5"/>
      <c r="D19" s="1" t="s">
        <v>41</v>
      </c>
      <c r="E19" s="1"/>
      <c r="F19" s="27"/>
      <c r="G19" s="1"/>
      <c r="H19" s="27"/>
      <c r="I19" s="27"/>
      <c r="J19" s="27"/>
      <c r="K19" s="1"/>
      <c r="M19" s="6"/>
    </row>
  </sheetData>
  <mergeCells count="29">
    <mergeCell ref="A2:U2"/>
    <mergeCell ref="B3:E3"/>
    <mergeCell ref="F3:J3"/>
    <mergeCell ref="L3:O3"/>
    <mergeCell ref="P3:R3"/>
    <mergeCell ref="S3:U3"/>
    <mergeCell ref="C4:E4"/>
    <mergeCell ref="N4:O4"/>
    <mergeCell ref="A14:K14"/>
    <mergeCell ref="L14:O14"/>
    <mergeCell ref="P14:R14"/>
    <mergeCell ref="S14:U14"/>
    <mergeCell ref="A15:U15"/>
    <mergeCell ref="A3:A5"/>
    <mergeCell ref="B4:B5"/>
    <mergeCell ref="F4:F5"/>
    <mergeCell ref="G4:G5"/>
    <mergeCell ref="H4:H5"/>
    <mergeCell ref="I4:I5"/>
    <mergeCell ref="J4:J5"/>
    <mergeCell ref="K4:K5"/>
    <mergeCell ref="L4:L5"/>
    <mergeCell ref="M4:M5"/>
    <mergeCell ref="P4:P5"/>
    <mergeCell ref="Q4:Q5"/>
    <mergeCell ref="R4:R5"/>
    <mergeCell ref="S4:S5"/>
    <mergeCell ref="T4:T5"/>
    <mergeCell ref="U4:U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Y19"/>
  <sheetViews>
    <sheetView topLeftCell="A3" workbookViewId="0">
      <selection activeCell="W4" sqref="W4"/>
    </sheetView>
  </sheetViews>
  <sheetFormatPr defaultColWidth="9" defaultRowHeight="15.6"/>
  <cols>
    <col min="1" max="1" width="8.25" style="4" customWidth="1"/>
    <col min="2" max="2" width="7.125" style="4" customWidth="1"/>
    <col min="3" max="3" width="7.125" style="5" customWidth="1"/>
    <col min="4" max="5" width="7.125" style="4" customWidth="1"/>
    <col min="6" max="6" width="7.125" style="5" customWidth="1"/>
    <col min="7" max="7" width="7.125" style="4" customWidth="1"/>
    <col min="8" max="10" width="7.125" style="5" customWidth="1"/>
    <col min="11" max="12" width="7.125" style="4" customWidth="1"/>
    <col min="13" max="13" width="7.125" style="6" customWidth="1"/>
    <col min="14" max="15" width="7.125" style="4" customWidth="1"/>
    <col min="16" max="21" width="7.375" style="4" customWidth="1"/>
    <col min="22" max="16384" width="9" style="4"/>
  </cols>
  <sheetData>
    <row r="2" s="1" customFormat="1" ht="50.1" customHeight="1" spans="1:25">
      <c r="A2" s="7" t="s">
        <v>42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="2" customFormat="1" ht="45" customHeight="1" spans="1:25">
      <c r="A3" s="8" t="s">
        <v>1</v>
      </c>
      <c r="B3" s="9" t="s">
        <v>2</v>
      </c>
      <c r="C3" s="9"/>
      <c r="D3" s="9"/>
      <c r="E3" s="9"/>
      <c r="F3" s="9" t="s">
        <v>3</v>
      </c>
      <c r="G3" s="9"/>
      <c r="H3" s="9"/>
      <c r="I3" s="9"/>
      <c r="J3" s="9"/>
      <c r="K3" s="9" t="s">
        <v>4</v>
      </c>
      <c r="L3" s="9" t="s">
        <v>5</v>
      </c>
      <c r="M3" s="9"/>
      <c r="N3" s="9"/>
      <c r="O3" s="9"/>
      <c r="P3" s="9" t="s">
        <v>6</v>
      </c>
      <c r="Q3" s="9"/>
      <c r="R3" s="9"/>
      <c r="S3" s="9" t="s">
        <v>7</v>
      </c>
      <c r="T3" s="9"/>
      <c r="U3" s="9"/>
    </row>
    <row r="4" s="2" customFormat="1" ht="50.1" customHeight="1" spans="1:25">
      <c r="A4" s="8"/>
      <c r="B4" s="9" t="s">
        <v>8</v>
      </c>
      <c r="C4" s="9" t="s">
        <v>9</v>
      </c>
      <c r="D4" s="9"/>
      <c r="E4" s="9"/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43</v>
      </c>
      <c r="M4" s="9" t="s">
        <v>44</v>
      </c>
      <c r="N4" s="9" t="s">
        <v>18</v>
      </c>
      <c r="O4" s="9"/>
      <c r="P4" s="9" t="s">
        <v>19</v>
      </c>
      <c r="Q4" s="9" t="s">
        <v>20</v>
      </c>
      <c r="R4" s="9" t="s">
        <v>21</v>
      </c>
      <c r="S4" s="9" t="s">
        <v>22</v>
      </c>
      <c r="T4" s="9" t="s">
        <v>23</v>
      </c>
      <c r="U4" s="9" t="s">
        <v>24</v>
      </c>
    </row>
    <row r="5" s="2" customFormat="1" ht="50.1" customHeight="1" spans="1:25">
      <c r="A5" s="8"/>
      <c r="B5" s="9"/>
      <c r="C5" s="9" t="s">
        <v>25</v>
      </c>
      <c r="D5" s="9" t="s">
        <v>26</v>
      </c>
      <c r="E5" s="9" t="s">
        <v>27</v>
      </c>
      <c r="F5" s="9"/>
      <c r="G5" s="9"/>
      <c r="H5" s="9"/>
      <c r="I5" s="9"/>
      <c r="J5" s="9"/>
      <c r="K5" s="9"/>
      <c r="L5" s="9"/>
      <c r="M5" s="9"/>
      <c r="N5" s="9" t="s">
        <v>28</v>
      </c>
      <c r="O5" s="9" t="s">
        <v>29</v>
      </c>
      <c r="P5" s="9"/>
      <c r="Q5" s="9"/>
      <c r="R5" s="9"/>
      <c r="S5" s="9"/>
      <c r="T5" s="9"/>
      <c r="U5" s="9"/>
    </row>
    <row r="6" s="2" customFormat="1" ht="24.95" customHeight="1" spans="1:25">
      <c r="A6" s="10" t="s">
        <v>30</v>
      </c>
      <c r="B6" s="10">
        <v>200</v>
      </c>
      <c r="C6" s="11">
        <v>218</v>
      </c>
      <c r="D6" s="10">
        <v>22</v>
      </c>
      <c r="E6" s="12">
        <f>D6/C6</f>
        <v>0.100917431192661</v>
      </c>
      <c r="F6" s="8">
        <v>1344</v>
      </c>
      <c r="G6" s="10">
        <f>F6-1332</f>
        <v>12</v>
      </c>
      <c r="H6" s="11">
        <v>1385</v>
      </c>
      <c r="I6" s="13">
        <v>154.58</v>
      </c>
      <c r="J6" s="13">
        <f t="shared" ref="J6:J13" si="0">F6/I6</f>
        <v>8.69452710570578</v>
      </c>
      <c r="K6" s="8">
        <v>1</v>
      </c>
      <c r="L6" s="14">
        <v>4</v>
      </c>
      <c r="M6" s="14">
        <v>3</v>
      </c>
      <c r="N6" s="14">
        <v>2</v>
      </c>
      <c r="O6" s="14">
        <v>0</v>
      </c>
      <c r="P6" s="15">
        <v>4534</v>
      </c>
      <c r="Q6" s="15">
        <v>3315</v>
      </c>
      <c r="R6" s="15">
        <v>31406</v>
      </c>
      <c r="S6" s="14">
        <v>4</v>
      </c>
      <c r="T6" s="14">
        <v>0</v>
      </c>
      <c r="U6" s="14">
        <f t="shared" ref="U6:U13" si="1">SUM(S6:T6)</f>
        <v>4</v>
      </c>
    </row>
    <row r="7" s="3" customFormat="1" ht="24.95" customHeight="1" spans="1:25">
      <c r="A7" s="10" t="s">
        <v>32</v>
      </c>
      <c r="B7" s="10">
        <v>71</v>
      </c>
      <c r="C7" s="11">
        <v>80</v>
      </c>
      <c r="D7" s="10">
        <v>5</v>
      </c>
      <c r="E7" s="12">
        <f t="shared" ref="E7:E13" si="2">D7/C7</f>
        <v>0.0625</v>
      </c>
      <c r="F7" s="8">
        <v>609</v>
      </c>
      <c r="G7" s="17">
        <f>F7-633</f>
        <v>-24</v>
      </c>
      <c r="H7" s="11">
        <v>638</v>
      </c>
      <c r="I7" s="13">
        <v>49.45</v>
      </c>
      <c r="J7" s="13">
        <f t="shared" si="0"/>
        <v>12.3154701718908</v>
      </c>
      <c r="K7" s="8">
        <v>0</v>
      </c>
      <c r="L7" s="14">
        <v>1</v>
      </c>
      <c r="M7" s="14">
        <v>1</v>
      </c>
      <c r="N7" s="14">
        <v>1</v>
      </c>
      <c r="O7" s="14">
        <v>1</v>
      </c>
      <c r="P7" s="15">
        <v>1363</v>
      </c>
      <c r="Q7" s="15">
        <v>1269</v>
      </c>
      <c r="R7" s="15">
        <v>7564</v>
      </c>
      <c r="S7" s="14">
        <v>2</v>
      </c>
      <c r="T7" s="14">
        <v>0</v>
      </c>
      <c r="U7" s="14">
        <f t="shared" si="1"/>
        <v>2</v>
      </c>
      <c r="V7" s="18"/>
      <c r="W7" s="18"/>
      <c r="X7" s="18"/>
      <c r="Y7" s="18"/>
    </row>
    <row r="8" s="2" customFormat="1" ht="24.95" customHeight="1" spans="1:25">
      <c r="A8" s="10" t="s">
        <v>33</v>
      </c>
      <c r="B8" s="10">
        <v>101</v>
      </c>
      <c r="C8" s="11">
        <v>82</v>
      </c>
      <c r="D8" s="10">
        <v>13</v>
      </c>
      <c r="E8" s="12">
        <f t="shared" si="2"/>
        <v>0.158536585365854</v>
      </c>
      <c r="F8" s="8">
        <v>711</v>
      </c>
      <c r="G8" s="10">
        <f>F8-708</f>
        <v>3</v>
      </c>
      <c r="H8" s="11">
        <v>730</v>
      </c>
      <c r="I8" s="13">
        <v>60.48</v>
      </c>
      <c r="J8" s="13">
        <f t="shared" si="0"/>
        <v>11.7559523809524</v>
      </c>
      <c r="K8" s="8">
        <v>0</v>
      </c>
      <c r="L8" s="14">
        <v>1</v>
      </c>
      <c r="M8" s="14">
        <v>2</v>
      </c>
      <c r="N8" s="14">
        <v>0</v>
      </c>
      <c r="O8" s="14">
        <v>1</v>
      </c>
      <c r="P8" s="15">
        <v>2058</v>
      </c>
      <c r="Q8" s="15">
        <v>1467</v>
      </c>
      <c r="R8" s="15">
        <v>15476</v>
      </c>
      <c r="S8" s="14">
        <v>0</v>
      </c>
      <c r="T8" s="14">
        <v>1</v>
      </c>
      <c r="U8" s="14">
        <f t="shared" si="1"/>
        <v>1</v>
      </c>
    </row>
    <row r="9" s="2" customFormat="1" ht="24.95" customHeight="1" spans="1:25">
      <c r="A9" s="10" t="s">
        <v>34</v>
      </c>
      <c r="B9" s="10">
        <v>69</v>
      </c>
      <c r="C9" s="11">
        <v>20</v>
      </c>
      <c r="D9" s="10">
        <v>5</v>
      </c>
      <c r="E9" s="12">
        <f t="shared" si="2"/>
        <v>0.25</v>
      </c>
      <c r="F9" s="8">
        <v>221</v>
      </c>
      <c r="G9" s="10">
        <f>F9-219</f>
        <v>2</v>
      </c>
      <c r="H9" s="11">
        <v>220</v>
      </c>
      <c r="I9" s="13">
        <v>39.47</v>
      </c>
      <c r="J9" s="13">
        <f t="shared" si="0"/>
        <v>5.59918925766405</v>
      </c>
      <c r="K9" s="8">
        <v>0</v>
      </c>
      <c r="L9" s="14">
        <v>3</v>
      </c>
      <c r="M9" s="14">
        <v>3</v>
      </c>
      <c r="N9" s="14">
        <v>3</v>
      </c>
      <c r="O9" s="14">
        <v>2</v>
      </c>
      <c r="P9" s="15">
        <v>874</v>
      </c>
      <c r="Q9" s="15">
        <v>446</v>
      </c>
      <c r="R9" s="15">
        <v>7018</v>
      </c>
      <c r="S9" s="14">
        <v>0</v>
      </c>
      <c r="T9" s="14">
        <v>0</v>
      </c>
      <c r="U9" s="14">
        <f t="shared" si="1"/>
        <v>0</v>
      </c>
    </row>
    <row r="10" s="2" customFormat="1" ht="24.95" customHeight="1" spans="1:25">
      <c r="A10" s="10" t="s">
        <v>35</v>
      </c>
      <c r="B10" s="10">
        <v>38</v>
      </c>
      <c r="C10" s="11">
        <v>38</v>
      </c>
      <c r="D10" s="10">
        <v>0</v>
      </c>
      <c r="E10" s="12">
        <f t="shared" si="2"/>
        <v>0</v>
      </c>
      <c r="F10" s="8">
        <v>399</v>
      </c>
      <c r="G10" s="10">
        <f>F10-403</f>
        <v>-4</v>
      </c>
      <c r="H10" s="11">
        <v>410</v>
      </c>
      <c r="I10" s="13">
        <v>35.04</v>
      </c>
      <c r="J10" s="13">
        <f t="shared" si="0"/>
        <v>11.3869863013699</v>
      </c>
      <c r="K10" s="8">
        <v>0</v>
      </c>
      <c r="L10" s="14">
        <v>5</v>
      </c>
      <c r="M10" s="14">
        <v>3</v>
      </c>
      <c r="N10" s="14">
        <v>4</v>
      </c>
      <c r="O10" s="14">
        <v>0</v>
      </c>
      <c r="P10" s="15">
        <v>1298</v>
      </c>
      <c r="Q10" s="15">
        <v>1199</v>
      </c>
      <c r="R10" s="15">
        <v>9691</v>
      </c>
      <c r="S10" s="14">
        <v>0</v>
      </c>
      <c r="T10" s="14">
        <v>0</v>
      </c>
      <c r="U10" s="14">
        <f t="shared" si="1"/>
        <v>0</v>
      </c>
    </row>
    <row r="11" s="2" customFormat="1" ht="24.95" customHeight="1" spans="1:25">
      <c r="A11" s="10" t="s">
        <v>36</v>
      </c>
      <c r="B11" s="10">
        <v>34</v>
      </c>
      <c r="C11" s="11">
        <v>37</v>
      </c>
      <c r="D11" s="10">
        <v>4</v>
      </c>
      <c r="E11" s="12">
        <f t="shared" si="2"/>
        <v>0.108108108108108</v>
      </c>
      <c r="F11" s="8">
        <v>404</v>
      </c>
      <c r="G11" s="10">
        <f>F11-411</f>
        <v>-7</v>
      </c>
      <c r="H11" s="11">
        <v>415</v>
      </c>
      <c r="I11" s="13">
        <v>30.46</v>
      </c>
      <c r="J11" s="13">
        <f t="shared" si="0"/>
        <v>13.263296126067</v>
      </c>
      <c r="K11" s="8">
        <v>0</v>
      </c>
      <c r="L11" s="14">
        <v>0</v>
      </c>
      <c r="M11" s="14">
        <v>2</v>
      </c>
      <c r="N11" s="14">
        <v>0</v>
      </c>
      <c r="O11" s="14">
        <v>1</v>
      </c>
      <c r="P11" s="15">
        <v>723</v>
      </c>
      <c r="Q11" s="15">
        <v>471</v>
      </c>
      <c r="R11" s="15">
        <v>5987</v>
      </c>
      <c r="S11" s="14">
        <v>0</v>
      </c>
      <c r="T11" s="14">
        <v>0</v>
      </c>
      <c r="U11" s="14">
        <f t="shared" si="1"/>
        <v>0</v>
      </c>
    </row>
    <row r="12" s="3" customFormat="1" ht="24.95" customHeight="1" spans="1:25">
      <c r="A12" s="10" t="s">
        <v>37</v>
      </c>
      <c r="B12" s="10">
        <v>67</v>
      </c>
      <c r="C12" s="11">
        <v>70</v>
      </c>
      <c r="D12" s="10">
        <v>4</v>
      </c>
      <c r="E12" s="12">
        <f t="shared" si="2"/>
        <v>0.0571428571428571</v>
      </c>
      <c r="F12" s="8">
        <v>777</v>
      </c>
      <c r="G12" s="17">
        <f>F12-759</f>
        <v>18</v>
      </c>
      <c r="H12" s="11">
        <v>780</v>
      </c>
      <c r="I12" s="13">
        <v>11.02</v>
      </c>
      <c r="J12" s="13">
        <f t="shared" si="0"/>
        <v>70.508166969147</v>
      </c>
      <c r="K12" s="8">
        <v>0</v>
      </c>
      <c r="L12" s="14">
        <v>1</v>
      </c>
      <c r="M12" s="14">
        <v>0</v>
      </c>
      <c r="N12" s="14">
        <v>0</v>
      </c>
      <c r="O12" s="14">
        <v>0</v>
      </c>
      <c r="P12" s="19" t="s">
        <v>31</v>
      </c>
      <c r="Q12" s="19" t="s">
        <v>31</v>
      </c>
      <c r="R12" s="19" t="s">
        <v>31</v>
      </c>
      <c r="S12" s="14">
        <v>0</v>
      </c>
      <c r="T12" s="14">
        <v>0</v>
      </c>
      <c r="U12" s="14">
        <f t="shared" si="1"/>
        <v>0</v>
      </c>
    </row>
    <row r="13" s="2" customFormat="1" ht="24.95" customHeight="1" spans="1:25">
      <c r="A13" s="10" t="s">
        <v>38</v>
      </c>
      <c r="B13" s="20">
        <f t="shared" ref="B13:F13" si="3">B6+B7+B8+B9+B10+B11+B12</f>
        <v>580</v>
      </c>
      <c r="C13" s="11">
        <f>SUM(C6:C12)</f>
        <v>545</v>
      </c>
      <c r="D13" s="10">
        <f t="shared" si="3"/>
        <v>53</v>
      </c>
      <c r="E13" s="12">
        <f t="shared" si="2"/>
        <v>0.0972477064220184</v>
      </c>
      <c r="F13" s="10">
        <f t="shared" si="3"/>
        <v>4465</v>
      </c>
      <c r="G13" s="10">
        <f t="shared" ref="G13:N13" si="4">SUM(G6:G12)</f>
        <v>0</v>
      </c>
      <c r="H13" s="11">
        <f>H6+H7+H8+H9+H10+H11+H12</f>
        <v>4578</v>
      </c>
      <c r="I13" s="13">
        <f t="shared" si="4"/>
        <v>380.5</v>
      </c>
      <c r="J13" s="13">
        <f t="shared" si="0"/>
        <v>11.7345597897503</v>
      </c>
      <c r="K13" s="10">
        <f>K6+K7+K8+K9+K10+K11+K12</f>
        <v>1</v>
      </c>
      <c r="L13" s="14">
        <f t="shared" si="4"/>
        <v>15</v>
      </c>
      <c r="M13" s="21">
        <f t="shared" si="4"/>
        <v>14</v>
      </c>
      <c r="N13" s="14">
        <f t="shared" si="4"/>
        <v>10</v>
      </c>
      <c r="O13" s="14">
        <f>O6+O7+O8+O9+O10+O11+O12</f>
        <v>5</v>
      </c>
      <c r="P13" s="19">
        <v>10850</v>
      </c>
      <c r="Q13" s="19">
        <v>8167</v>
      </c>
      <c r="R13" s="19">
        <v>77142</v>
      </c>
      <c r="S13" s="14">
        <f>SUM(S6:S12)</f>
        <v>6</v>
      </c>
      <c r="T13" s="14">
        <f>SUM(T6:T12)</f>
        <v>1</v>
      </c>
      <c r="U13" s="14">
        <f t="shared" si="1"/>
        <v>7</v>
      </c>
    </row>
    <row r="14" s="2" customFormat="1" ht="60" customHeight="1" spans="1:25">
      <c r="A14" s="22" t="s">
        <v>45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3"/>
      <c r="M14" s="24"/>
      <c r="N14" s="24"/>
      <c r="O14" s="25"/>
      <c r="P14" s="26" t="s">
        <v>40</v>
      </c>
      <c r="Q14" s="26"/>
      <c r="R14" s="26"/>
      <c r="S14" s="23"/>
      <c r="T14" s="24"/>
      <c r="U14" s="25"/>
    </row>
    <row r="15" s="4" customFormat="1" ht="129" customHeight="1" spans="1: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="4" customFormat="1" spans="1:25">
      <c r="C16" s="5"/>
      <c r="F16" s="5"/>
      <c r="H16" s="5"/>
      <c r="I16" s="5"/>
      <c r="J16" s="5"/>
      <c r="K16" s="1"/>
      <c r="L16" s="1"/>
      <c r="M16" s="6"/>
    </row>
    <row r="19" s="4" customFormat="1" spans="3:13">
      <c r="C19" s="5"/>
      <c r="D19" s="1" t="s">
        <v>41</v>
      </c>
      <c r="E19" s="1"/>
      <c r="F19" s="27"/>
      <c r="G19" s="1"/>
      <c r="H19" s="27"/>
      <c r="I19" s="27"/>
      <c r="J19" s="27"/>
      <c r="K19" s="1"/>
      <c r="M19" s="6"/>
    </row>
  </sheetData>
  <mergeCells count="29">
    <mergeCell ref="A2:U2"/>
    <mergeCell ref="B3:E3"/>
    <mergeCell ref="F3:J3"/>
    <mergeCell ref="L3:O3"/>
    <mergeCell ref="P3:R3"/>
    <mergeCell ref="S3:U3"/>
    <mergeCell ref="C4:E4"/>
    <mergeCell ref="N4:O4"/>
    <mergeCell ref="A14:K14"/>
    <mergeCell ref="L14:O14"/>
    <mergeCell ref="P14:R14"/>
    <mergeCell ref="S14:U14"/>
    <mergeCell ref="A15:U15"/>
    <mergeCell ref="A3:A5"/>
    <mergeCell ref="B4:B5"/>
    <mergeCell ref="F4:F5"/>
    <mergeCell ref="G4:G5"/>
    <mergeCell ref="H4:H5"/>
    <mergeCell ref="I4:I5"/>
    <mergeCell ref="J4:J5"/>
    <mergeCell ref="K4:K5"/>
    <mergeCell ref="L4:L5"/>
    <mergeCell ref="M4:M5"/>
    <mergeCell ref="P4:P5"/>
    <mergeCell ref="Q4:Q5"/>
    <mergeCell ref="R4:R5"/>
    <mergeCell ref="S4:S5"/>
    <mergeCell ref="T4:T5"/>
    <mergeCell ref="U4:U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Y19"/>
  <sheetViews>
    <sheetView topLeftCell="A4" workbookViewId="0">
      <selection activeCell="A1" sqref="$A1:$XFD1048576"/>
    </sheetView>
  </sheetViews>
  <sheetFormatPr defaultColWidth="9" defaultRowHeight="15.6"/>
  <cols>
    <col min="1" max="1" width="8.25" style="4" customWidth="1"/>
    <col min="2" max="2" width="7.125" style="4" customWidth="1"/>
    <col min="3" max="3" width="7.125" style="5" customWidth="1"/>
    <col min="4" max="5" width="7.125" style="4" customWidth="1"/>
    <col min="6" max="6" width="7.125" style="5" customWidth="1"/>
    <col min="7" max="7" width="7.125" style="4" customWidth="1"/>
    <col min="8" max="10" width="7.125" style="5" customWidth="1"/>
    <col min="11" max="12" width="7.125" style="4" customWidth="1"/>
    <col min="13" max="13" width="7.125" style="6" customWidth="1"/>
    <col min="14" max="15" width="7.125" style="4" customWidth="1"/>
    <col min="16" max="21" width="7.375" style="4" customWidth="1"/>
    <col min="22" max="16384" width="9" style="4"/>
  </cols>
  <sheetData>
    <row r="2" s="1" customFormat="1" ht="50.1" customHeight="1" spans="1:25">
      <c r="A2" s="7" t="s">
        <v>46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="2" customFormat="1" ht="45" customHeight="1" spans="1:25">
      <c r="A3" s="8" t="s">
        <v>1</v>
      </c>
      <c r="B3" s="9" t="s">
        <v>2</v>
      </c>
      <c r="C3" s="9"/>
      <c r="D3" s="9"/>
      <c r="E3" s="9"/>
      <c r="F3" s="9" t="s">
        <v>3</v>
      </c>
      <c r="G3" s="9"/>
      <c r="H3" s="9"/>
      <c r="I3" s="9"/>
      <c r="J3" s="9"/>
      <c r="K3" s="9" t="s">
        <v>4</v>
      </c>
      <c r="L3" s="9" t="s">
        <v>5</v>
      </c>
      <c r="M3" s="9"/>
      <c r="N3" s="9"/>
      <c r="O3" s="9"/>
      <c r="P3" s="9" t="s">
        <v>47</v>
      </c>
      <c r="Q3" s="9"/>
      <c r="R3" s="9"/>
      <c r="S3" s="9" t="s">
        <v>7</v>
      </c>
      <c r="T3" s="9"/>
      <c r="U3" s="9"/>
    </row>
    <row r="4" s="2" customFormat="1" ht="50.1" customHeight="1" spans="1:25">
      <c r="A4" s="8"/>
      <c r="B4" s="9" t="s">
        <v>8</v>
      </c>
      <c r="C4" s="9" t="s">
        <v>9</v>
      </c>
      <c r="D4" s="9"/>
      <c r="E4" s="9"/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48</v>
      </c>
      <c r="M4" s="9" t="s">
        <v>49</v>
      </c>
      <c r="N4" s="9" t="s">
        <v>18</v>
      </c>
      <c r="O4" s="9"/>
      <c r="P4" s="9" t="s">
        <v>19</v>
      </c>
      <c r="Q4" s="9" t="s">
        <v>20</v>
      </c>
      <c r="R4" s="9" t="s">
        <v>21</v>
      </c>
      <c r="S4" s="9" t="s">
        <v>22</v>
      </c>
      <c r="T4" s="9" t="s">
        <v>23</v>
      </c>
      <c r="U4" s="9" t="s">
        <v>24</v>
      </c>
    </row>
    <row r="5" s="2" customFormat="1" ht="50.1" customHeight="1" spans="1:25">
      <c r="A5" s="8"/>
      <c r="B5" s="9"/>
      <c r="C5" s="9" t="s">
        <v>25</v>
      </c>
      <c r="D5" s="9" t="s">
        <v>26</v>
      </c>
      <c r="E5" s="9" t="s">
        <v>27</v>
      </c>
      <c r="F5" s="9"/>
      <c r="G5" s="9"/>
      <c r="H5" s="9"/>
      <c r="I5" s="9"/>
      <c r="J5" s="9"/>
      <c r="K5" s="9"/>
      <c r="L5" s="9"/>
      <c r="M5" s="9"/>
      <c r="N5" s="9" t="s">
        <v>28</v>
      </c>
      <c r="O5" s="9" t="s">
        <v>29</v>
      </c>
      <c r="P5" s="9"/>
      <c r="Q5" s="9"/>
      <c r="R5" s="9"/>
      <c r="S5" s="9"/>
      <c r="T5" s="9"/>
      <c r="U5" s="9"/>
    </row>
    <row r="6" s="2" customFormat="1" ht="24.95" customHeight="1" spans="1:25">
      <c r="A6" s="10" t="s">
        <v>30</v>
      </c>
      <c r="B6" s="10">
        <v>338</v>
      </c>
      <c r="C6" s="11">
        <v>218</v>
      </c>
      <c r="D6" s="10">
        <v>38</v>
      </c>
      <c r="E6" s="12">
        <f t="shared" ref="E6:E13" si="0">D6/C6</f>
        <v>0.174311926605505</v>
      </c>
      <c r="F6" s="8">
        <v>1356</v>
      </c>
      <c r="G6" s="10">
        <f>F6-1332</f>
        <v>24</v>
      </c>
      <c r="H6" s="11">
        <v>1385</v>
      </c>
      <c r="I6" s="13">
        <v>154.58</v>
      </c>
      <c r="J6" s="13">
        <f t="shared" ref="J6:J13" si="1">F6/I6</f>
        <v>8.77215681200673</v>
      </c>
      <c r="K6" s="8">
        <v>1</v>
      </c>
      <c r="L6" s="14">
        <v>6</v>
      </c>
      <c r="M6" s="14">
        <v>7</v>
      </c>
      <c r="N6" s="14">
        <v>3</v>
      </c>
      <c r="O6" s="14">
        <v>0</v>
      </c>
      <c r="P6" s="15">
        <v>915</v>
      </c>
      <c r="Q6" s="15">
        <v>816</v>
      </c>
      <c r="R6" s="15">
        <v>32136</v>
      </c>
      <c r="S6" s="14">
        <v>10</v>
      </c>
      <c r="T6" s="14">
        <v>0</v>
      </c>
      <c r="U6" s="14">
        <f t="shared" ref="U6:U13" si="2">SUM(S6:T6)</f>
        <v>10</v>
      </c>
    </row>
    <row r="7" s="3" customFormat="1" ht="24.95" customHeight="1" spans="1:25">
      <c r="A7" s="10" t="s">
        <v>32</v>
      </c>
      <c r="B7" s="10">
        <v>92</v>
      </c>
      <c r="C7" s="11">
        <v>80</v>
      </c>
      <c r="D7" s="10">
        <v>7</v>
      </c>
      <c r="E7" s="12">
        <f t="shared" si="0"/>
        <v>0.0875</v>
      </c>
      <c r="F7" s="8">
        <v>593</v>
      </c>
      <c r="G7" s="17">
        <f>F7-633</f>
        <v>-40</v>
      </c>
      <c r="H7" s="11">
        <v>638</v>
      </c>
      <c r="I7" s="13">
        <v>49.45</v>
      </c>
      <c r="J7" s="13">
        <f t="shared" si="1"/>
        <v>11.9919110212336</v>
      </c>
      <c r="K7" s="8">
        <v>0</v>
      </c>
      <c r="L7" s="14">
        <v>3</v>
      </c>
      <c r="M7" s="14">
        <v>1</v>
      </c>
      <c r="N7" s="14">
        <v>1</v>
      </c>
      <c r="O7" s="14">
        <v>3</v>
      </c>
      <c r="P7" s="15">
        <v>217</v>
      </c>
      <c r="Q7" s="15">
        <v>195</v>
      </c>
      <c r="R7" s="15">
        <v>7741</v>
      </c>
      <c r="S7" s="14">
        <v>3</v>
      </c>
      <c r="T7" s="14">
        <v>0</v>
      </c>
      <c r="U7" s="14">
        <f t="shared" si="2"/>
        <v>3</v>
      </c>
      <c r="V7" s="18"/>
      <c r="W7" s="18"/>
      <c r="X7" s="18"/>
      <c r="Y7" s="18"/>
    </row>
    <row r="8" s="2" customFormat="1" ht="24.95" customHeight="1" spans="1:25">
      <c r="A8" s="10" t="s">
        <v>33</v>
      </c>
      <c r="B8" s="10">
        <v>158</v>
      </c>
      <c r="C8" s="11">
        <v>82</v>
      </c>
      <c r="D8" s="10">
        <v>17</v>
      </c>
      <c r="E8" s="12">
        <f t="shared" si="0"/>
        <v>0.207317073170732</v>
      </c>
      <c r="F8" s="8">
        <v>708</v>
      </c>
      <c r="G8" s="10">
        <f>F8-708</f>
        <v>0</v>
      </c>
      <c r="H8" s="11">
        <v>730</v>
      </c>
      <c r="I8" s="13">
        <v>60.48</v>
      </c>
      <c r="J8" s="13">
        <f t="shared" si="1"/>
        <v>11.7063492063492</v>
      </c>
      <c r="K8" s="8">
        <v>1</v>
      </c>
      <c r="L8" s="14">
        <v>1</v>
      </c>
      <c r="M8" s="14">
        <v>2</v>
      </c>
      <c r="N8" s="14">
        <v>0</v>
      </c>
      <c r="O8" s="14">
        <v>1</v>
      </c>
      <c r="P8" s="15">
        <v>263</v>
      </c>
      <c r="Q8" s="15">
        <v>408</v>
      </c>
      <c r="R8" s="15">
        <v>15834</v>
      </c>
      <c r="S8" s="14">
        <v>3</v>
      </c>
      <c r="T8" s="14">
        <v>1</v>
      </c>
      <c r="U8" s="14">
        <f t="shared" si="2"/>
        <v>4</v>
      </c>
    </row>
    <row r="9" s="2" customFormat="1" ht="24.95" customHeight="1" spans="1:25">
      <c r="A9" s="10" t="s">
        <v>34</v>
      </c>
      <c r="B9" s="10">
        <v>87</v>
      </c>
      <c r="C9" s="11">
        <v>20</v>
      </c>
      <c r="D9" s="10">
        <v>7</v>
      </c>
      <c r="E9" s="12">
        <f t="shared" si="0"/>
        <v>0.35</v>
      </c>
      <c r="F9" s="8">
        <v>222</v>
      </c>
      <c r="G9" s="10">
        <f>F9-219</f>
        <v>3</v>
      </c>
      <c r="H9" s="11">
        <v>220</v>
      </c>
      <c r="I9" s="13">
        <v>39.47</v>
      </c>
      <c r="J9" s="13">
        <f t="shared" si="1"/>
        <v>5.62452495566253</v>
      </c>
      <c r="K9" s="8">
        <v>0</v>
      </c>
      <c r="L9" s="14">
        <v>4</v>
      </c>
      <c r="M9" s="14">
        <v>4</v>
      </c>
      <c r="N9" s="14">
        <v>4</v>
      </c>
      <c r="O9" s="14">
        <v>3</v>
      </c>
      <c r="P9" s="15">
        <v>140</v>
      </c>
      <c r="Q9" s="15">
        <v>189</v>
      </c>
      <c r="R9" s="15">
        <v>7200</v>
      </c>
      <c r="S9" s="14">
        <v>0</v>
      </c>
      <c r="T9" s="14">
        <v>1</v>
      </c>
      <c r="U9" s="14">
        <f t="shared" si="2"/>
        <v>1</v>
      </c>
    </row>
    <row r="10" s="2" customFormat="1" ht="24.95" customHeight="1" spans="1:25">
      <c r="A10" s="10" t="s">
        <v>35</v>
      </c>
      <c r="B10" s="10">
        <v>66</v>
      </c>
      <c r="C10" s="11">
        <v>38</v>
      </c>
      <c r="D10" s="10">
        <v>2</v>
      </c>
      <c r="E10" s="12">
        <f t="shared" si="0"/>
        <v>0.0526315789473684</v>
      </c>
      <c r="F10" s="8">
        <v>397</v>
      </c>
      <c r="G10" s="10">
        <f>F10-403</f>
        <v>-6</v>
      </c>
      <c r="H10" s="11">
        <v>410</v>
      </c>
      <c r="I10" s="13">
        <v>35.04</v>
      </c>
      <c r="J10" s="13">
        <f t="shared" si="1"/>
        <v>11.3299086757991</v>
      </c>
      <c r="K10" s="8">
        <v>0</v>
      </c>
      <c r="L10" s="14">
        <v>7</v>
      </c>
      <c r="M10" s="14">
        <v>5</v>
      </c>
      <c r="N10" s="14">
        <v>6</v>
      </c>
      <c r="O10" s="14">
        <v>0</v>
      </c>
      <c r="P10" s="15">
        <v>104</v>
      </c>
      <c r="Q10" s="15">
        <v>229</v>
      </c>
      <c r="R10" s="15">
        <v>9786</v>
      </c>
      <c r="S10" s="14">
        <v>0</v>
      </c>
      <c r="T10" s="14">
        <v>0</v>
      </c>
      <c r="U10" s="14">
        <f t="shared" si="2"/>
        <v>0</v>
      </c>
    </row>
    <row r="11" s="2" customFormat="1" ht="24.95" customHeight="1" spans="1:25">
      <c r="A11" s="10" t="s">
        <v>36</v>
      </c>
      <c r="B11" s="10">
        <v>57</v>
      </c>
      <c r="C11" s="11">
        <v>37</v>
      </c>
      <c r="D11" s="10">
        <v>6</v>
      </c>
      <c r="E11" s="12">
        <f t="shared" si="0"/>
        <v>0.162162162162162</v>
      </c>
      <c r="F11" s="8">
        <v>399</v>
      </c>
      <c r="G11" s="10">
        <f>F11-411</f>
        <v>-12</v>
      </c>
      <c r="H11" s="11">
        <v>415</v>
      </c>
      <c r="I11" s="13">
        <v>30.46</v>
      </c>
      <c r="J11" s="13">
        <f t="shared" si="1"/>
        <v>13.0991464215364</v>
      </c>
      <c r="K11" s="8">
        <v>0</v>
      </c>
      <c r="L11" s="14">
        <v>0</v>
      </c>
      <c r="M11" s="14">
        <v>3</v>
      </c>
      <c r="N11" s="14">
        <v>0</v>
      </c>
      <c r="O11" s="14">
        <v>1</v>
      </c>
      <c r="P11" s="15">
        <v>117</v>
      </c>
      <c r="Q11" s="15">
        <v>241</v>
      </c>
      <c r="R11" s="15">
        <v>6189</v>
      </c>
      <c r="S11" s="14">
        <v>1</v>
      </c>
      <c r="T11" s="14">
        <v>0</v>
      </c>
      <c r="U11" s="14">
        <f t="shared" si="2"/>
        <v>1</v>
      </c>
    </row>
    <row r="12" s="3" customFormat="1" ht="24.95" customHeight="1" spans="1:25">
      <c r="A12" s="10" t="s">
        <v>37</v>
      </c>
      <c r="B12" s="10">
        <v>106</v>
      </c>
      <c r="C12" s="11">
        <v>70</v>
      </c>
      <c r="D12" s="10">
        <v>8</v>
      </c>
      <c r="E12" s="12">
        <f t="shared" si="0"/>
        <v>0.114285714285714</v>
      </c>
      <c r="F12" s="8">
        <v>783</v>
      </c>
      <c r="G12" s="17">
        <f>F12-759</f>
        <v>24</v>
      </c>
      <c r="H12" s="11">
        <v>780</v>
      </c>
      <c r="I12" s="13">
        <v>11.02</v>
      </c>
      <c r="J12" s="13">
        <f t="shared" si="1"/>
        <v>71.0526315789474</v>
      </c>
      <c r="K12" s="8">
        <v>0</v>
      </c>
      <c r="L12" s="14">
        <v>2</v>
      </c>
      <c r="M12" s="14">
        <v>2</v>
      </c>
      <c r="N12" s="14">
        <v>1</v>
      </c>
      <c r="O12" s="14">
        <v>0</v>
      </c>
      <c r="P12" s="19" t="s">
        <v>31</v>
      </c>
      <c r="Q12" s="19" t="s">
        <v>31</v>
      </c>
      <c r="R12" s="19" t="s">
        <v>31</v>
      </c>
      <c r="S12" s="14">
        <v>0</v>
      </c>
      <c r="T12" s="14">
        <v>0</v>
      </c>
      <c r="U12" s="14">
        <f t="shared" si="2"/>
        <v>0</v>
      </c>
    </row>
    <row r="13" s="2" customFormat="1" ht="24.95" customHeight="1" spans="1:25">
      <c r="A13" s="10" t="s">
        <v>38</v>
      </c>
      <c r="B13" s="20">
        <f t="shared" ref="B13:F13" si="3">B6+B7+B8+B9+B10+B11+B12</f>
        <v>904</v>
      </c>
      <c r="C13" s="11">
        <f>SUM(C6:C12)</f>
        <v>545</v>
      </c>
      <c r="D13" s="10">
        <f t="shared" si="3"/>
        <v>85</v>
      </c>
      <c r="E13" s="12">
        <f t="shared" si="0"/>
        <v>0.155963302752294</v>
      </c>
      <c r="F13" s="10">
        <f t="shared" si="3"/>
        <v>4458</v>
      </c>
      <c r="G13" s="10">
        <f t="shared" ref="G13:N13" si="4">SUM(G6:G12)</f>
        <v>-7</v>
      </c>
      <c r="H13" s="11">
        <f>H6+H7+H8+H9+H10+H11+H12</f>
        <v>4578</v>
      </c>
      <c r="I13" s="13">
        <f t="shared" si="4"/>
        <v>380.5</v>
      </c>
      <c r="J13" s="13">
        <f t="shared" si="1"/>
        <v>11.7161629434954</v>
      </c>
      <c r="K13" s="10">
        <f>K6+K7+K8+K9+K10+K11+K12</f>
        <v>2</v>
      </c>
      <c r="L13" s="14">
        <f t="shared" si="4"/>
        <v>23</v>
      </c>
      <c r="M13" s="21">
        <f t="shared" si="4"/>
        <v>24</v>
      </c>
      <c r="N13" s="14">
        <f t="shared" si="4"/>
        <v>15</v>
      </c>
      <c r="O13" s="14">
        <f>O6+O7+O8+O9+O10+O11+O12</f>
        <v>8</v>
      </c>
      <c r="P13" s="19">
        <v>1915</v>
      </c>
      <c r="Q13" s="19">
        <v>2328</v>
      </c>
      <c r="R13" s="19">
        <v>85479</v>
      </c>
      <c r="S13" s="14">
        <f>SUM(S6:S12)</f>
        <v>17</v>
      </c>
      <c r="T13" s="14">
        <f>SUM(T6:T12)</f>
        <v>2</v>
      </c>
      <c r="U13" s="14">
        <f t="shared" si="2"/>
        <v>19</v>
      </c>
    </row>
    <row r="14" s="2" customFormat="1" ht="60" customHeight="1" spans="1:25">
      <c r="A14" s="22" t="s">
        <v>50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3"/>
      <c r="M14" s="24"/>
      <c r="N14" s="24"/>
      <c r="O14" s="25"/>
      <c r="P14" s="26" t="s">
        <v>51</v>
      </c>
      <c r="Q14" s="26"/>
      <c r="R14" s="26"/>
      <c r="S14" s="23"/>
      <c r="T14" s="24"/>
      <c r="U14" s="25"/>
    </row>
    <row r="15" s="4" customFormat="1" ht="129" customHeight="1" spans="1: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="4" customFormat="1" spans="1:25">
      <c r="C16" s="5"/>
      <c r="F16" s="5"/>
      <c r="H16" s="5"/>
      <c r="I16" s="5"/>
      <c r="J16" s="5"/>
      <c r="K16" s="1"/>
      <c r="L16" s="1"/>
      <c r="M16" s="6"/>
    </row>
    <row r="19" s="4" customFormat="1" spans="3:13">
      <c r="C19" s="5"/>
      <c r="D19" s="1" t="s">
        <v>41</v>
      </c>
      <c r="E19" s="1"/>
      <c r="F19" s="27"/>
      <c r="G19" s="1"/>
      <c r="H19" s="27"/>
      <c r="I19" s="27"/>
      <c r="J19" s="27"/>
      <c r="K19" s="1"/>
      <c r="M19" s="6"/>
    </row>
  </sheetData>
  <mergeCells count="29">
    <mergeCell ref="A2:U2"/>
    <mergeCell ref="B3:E3"/>
    <mergeCell ref="F3:J3"/>
    <mergeCell ref="L3:O3"/>
    <mergeCell ref="P3:R3"/>
    <mergeCell ref="S3:U3"/>
    <mergeCell ref="C4:E4"/>
    <mergeCell ref="N4:O4"/>
    <mergeCell ref="A14:K14"/>
    <mergeCell ref="L14:O14"/>
    <mergeCell ref="P14:R14"/>
    <mergeCell ref="S14:U14"/>
    <mergeCell ref="A15:U15"/>
    <mergeCell ref="A3:A5"/>
    <mergeCell ref="B4:B5"/>
    <mergeCell ref="F4:F5"/>
    <mergeCell ref="G4:G5"/>
    <mergeCell ref="H4:H5"/>
    <mergeCell ref="I4:I5"/>
    <mergeCell ref="J4:J5"/>
    <mergeCell ref="K4:K5"/>
    <mergeCell ref="L4:L5"/>
    <mergeCell ref="M4:M5"/>
    <mergeCell ref="P4:P5"/>
    <mergeCell ref="Q4:Q5"/>
    <mergeCell ref="R4:R5"/>
    <mergeCell ref="S4:S5"/>
    <mergeCell ref="T4:T5"/>
    <mergeCell ref="U4:U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Y19"/>
  <sheetViews>
    <sheetView topLeftCell="A2" workbookViewId="0">
      <selection activeCell="A8" sqref="$A8:$XFD8"/>
    </sheetView>
  </sheetViews>
  <sheetFormatPr defaultColWidth="9" defaultRowHeight="15.6"/>
  <cols>
    <col min="1" max="1" width="8.25" style="4" customWidth="1"/>
    <col min="2" max="2" width="7.125" style="4" customWidth="1"/>
    <col min="3" max="3" width="7.125" style="5" customWidth="1"/>
    <col min="4" max="5" width="7.125" style="4" customWidth="1"/>
    <col min="6" max="6" width="7.125" style="5" customWidth="1"/>
    <col min="7" max="7" width="7.125" style="4" customWidth="1"/>
    <col min="8" max="10" width="7.125" style="5" customWidth="1"/>
    <col min="11" max="12" width="7.125" style="4" customWidth="1"/>
    <col min="13" max="13" width="7.125" style="6" customWidth="1"/>
    <col min="14" max="15" width="7.125" style="4" customWidth="1"/>
    <col min="16" max="21" width="7.375" style="4" customWidth="1"/>
    <col min="22" max="16384" width="9" style="4"/>
  </cols>
  <sheetData>
    <row r="2" s="1" customFormat="1" ht="50.1" customHeight="1" spans="1:25">
      <c r="A2" s="7" t="s">
        <v>52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="2" customFormat="1" ht="45" customHeight="1" spans="1:25">
      <c r="A3" s="8" t="s">
        <v>1</v>
      </c>
      <c r="B3" s="9" t="s">
        <v>2</v>
      </c>
      <c r="C3" s="9"/>
      <c r="D3" s="9"/>
      <c r="E3" s="9"/>
      <c r="F3" s="9" t="s">
        <v>3</v>
      </c>
      <c r="G3" s="9"/>
      <c r="H3" s="9"/>
      <c r="I3" s="9"/>
      <c r="J3" s="9"/>
      <c r="K3" s="9" t="s">
        <v>4</v>
      </c>
      <c r="L3" s="9" t="s">
        <v>5</v>
      </c>
      <c r="M3" s="9"/>
      <c r="N3" s="9"/>
      <c r="O3" s="9"/>
      <c r="P3" s="9" t="s">
        <v>47</v>
      </c>
      <c r="Q3" s="9"/>
      <c r="R3" s="9"/>
      <c r="S3" s="9" t="s">
        <v>7</v>
      </c>
      <c r="T3" s="9"/>
      <c r="U3" s="9"/>
    </row>
    <row r="4" s="2" customFormat="1" ht="50.1" customHeight="1" spans="1:25">
      <c r="A4" s="8"/>
      <c r="B4" s="9" t="s">
        <v>8</v>
      </c>
      <c r="C4" s="9" t="s">
        <v>9</v>
      </c>
      <c r="D4" s="9"/>
      <c r="E4" s="9"/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53</v>
      </c>
      <c r="M4" s="9" t="s">
        <v>54</v>
      </c>
      <c r="N4" s="9" t="s">
        <v>18</v>
      </c>
      <c r="O4" s="9"/>
      <c r="P4" s="9" t="s">
        <v>19</v>
      </c>
      <c r="Q4" s="9" t="s">
        <v>20</v>
      </c>
      <c r="R4" s="9" t="s">
        <v>21</v>
      </c>
      <c r="S4" s="9" t="s">
        <v>22</v>
      </c>
      <c r="T4" s="9" t="s">
        <v>23</v>
      </c>
      <c r="U4" s="9" t="s">
        <v>24</v>
      </c>
    </row>
    <row r="5" s="2" customFormat="1" ht="50.1" customHeight="1" spans="1:25">
      <c r="A5" s="8"/>
      <c r="B5" s="9"/>
      <c r="C5" s="9" t="s">
        <v>25</v>
      </c>
      <c r="D5" s="9" t="s">
        <v>26</v>
      </c>
      <c r="E5" s="9" t="s">
        <v>27</v>
      </c>
      <c r="F5" s="9"/>
      <c r="G5" s="9"/>
      <c r="H5" s="9"/>
      <c r="I5" s="9"/>
      <c r="J5" s="9"/>
      <c r="K5" s="9"/>
      <c r="L5" s="9"/>
      <c r="M5" s="9"/>
      <c r="N5" s="9" t="s">
        <v>28</v>
      </c>
      <c r="O5" s="9" t="s">
        <v>29</v>
      </c>
      <c r="P5" s="9"/>
      <c r="Q5" s="9"/>
      <c r="R5" s="9"/>
      <c r="S5" s="9"/>
      <c r="T5" s="9"/>
      <c r="U5" s="9"/>
    </row>
    <row r="6" s="2" customFormat="1" ht="24.95" customHeight="1" spans="1:25">
      <c r="A6" s="10" t="s">
        <v>30</v>
      </c>
      <c r="B6" s="10">
        <v>438</v>
      </c>
      <c r="C6" s="11">
        <v>218</v>
      </c>
      <c r="D6" s="10">
        <v>49</v>
      </c>
      <c r="E6" s="12">
        <f t="shared" ref="E6:E13" si="0">D6/C6</f>
        <v>0.224770642201835</v>
      </c>
      <c r="F6" s="8">
        <v>1364</v>
      </c>
      <c r="G6" s="10">
        <f>F6-1332</f>
        <v>32</v>
      </c>
      <c r="H6" s="11">
        <v>1385</v>
      </c>
      <c r="I6" s="13">
        <v>154.58</v>
      </c>
      <c r="J6" s="13">
        <f t="shared" ref="J6:J13" si="1">F6/I6</f>
        <v>8.82390994954069</v>
      </c>
      <c r="K6" s="8">
        <v>1</v>
      </c>
      <c r="L6" s="14">
        <v>10</v>
      </c>
      <c r="M6" s="14">
        <v>14</v>
      </c>
      <c r="N6" s="14">
        <v>4</v>
      </c>
      <c r="O6" s="14">
        <v>0</v>
      </c>
      <c r="P6" s="15">
        <v>915</v>
      </c>
      <c r="Q6" s="15">
        <v>816</v>
      </c>
      <c r="R6" s="15">
        <v>32136</v>
      </c>
      <c r="S6" s="14">
        <v>12</v>
      </c>
      <c r="T6" s="14">
        <v>0</v>
      </c>
      <c r="U6" s="14">
        <f t="shared" ref="U6:U13" si="2">SUM(S6:T6)</f>
        <v>12</v>
      </c>
    </row>
    <row r="7" s="3" customFormat="1" ht="24.95" customHeight="1" spans="1:25">
      <c r="A7" s="10" t="s">
        <v>32</v>
      </c>
      <c r="B7" s="10">
        <v>120</v>
      </c>
      <c r="C7" s="11">
        <v>80</v>
      </c>
      <c r="D7" s="10">
        <v>8</v>
      </c>
      <c r="E7" s="12">
        <f t="shared" si="0"/>
        <v>0.1</v>
      </c>
      <c r="F7" s="8">
        <v>587</v>
      </c>
      <c r="G7" s="17">
        <f>F7-633</f>
        <v>-46</v>
      </c>
      <c r="H7" s="11">
        <v>638</v>
      </c>
      <c r="I7" s="13">
        <v>49.45</v>
      </c>
      <c r="J7" s="13">
        <f t="shared" si="1"/>
        <v>11.8705763397371</v>
      </c>
      <c r="K7" s="8">
        <v>0</v>
      </c>
      <c r="L7" s="14">
        <v>3</v>
      </c>
      <c r="M7" s="14">
        <v>1</v>
      </c>
      <c r="N7" s="14">
        <v>1</v>
      </c>
      <c r="O7" s="14">
        <v>3</v>
      </c>
      <c r="P7" s="15">
        <v>217</v>
      </c>
      <c r="Q7" s="15">
        <v>195</v>
      </c>
      <c r="R7" s="15">
        <v>7741</v>
      </c>
      <c r="S7" s="14">
        <v>3</v>
      </c>
      <c r="T7" s="14">
        <v>2</v>
      </c>
      <c r="U7" s="14">
        <f t="shared" si="2"/>
        <v>5</v>
      </c>
      <c r="V7" s="18"/>
      <c r="W7" s="18"/>
      <c r="X7" s="18"/>
      <c r="Y7" s="18"/>
    </row>
    <row r="8" s="2" customFormat="1" ht="24.95" customHeight="1" spans="1:25">
      <c r="A8" s="10" t="s">
        <v>33</v>
      </c>
      <c r="B8" s="10">
        <v>202</v>
      </c>
      <c r="C8" s="11">
        <v>82</v>
      </c>
      <c r="D8" s="10">
        <v>22</v>
      </c>
      <c r="E8" s="12">
        <f t="shared" si="0"/>
        <v>0.268292682926829</v>
      </c>
      <c r="F8" s="8">
        <v>709</v>
      </c>
      <c r="G8" s="10">
        <f>F8-708</f>
        <v>1</v>
      </c>
      <c r="H8" s="11">
        <v>730</v>
      </c>
      <c r="I8" s="13">
        <v>60.48</v>
      </c>
      <c r="J8" s="13">
        <f t="shared" si="1"/>
        <v>11.7228835978836</v>
      </c>
      <c r="K8" s="8">
        <v>1</v>
      </c>
      <c r="L8" s="14">
        <v>1</v>
      </c>
      <c r="M8" s="14">
        <v>2</v>
      </c>
      <c r="N8" s="14">
        <v>0</v>
      </c>
      <c r="O8" s="14">
        <v>1</v>
      </c>
      <c r="P8" s="15">
        <v>263</v>
      </c>
      <c r="Q8" s="15">
        <v>408</v>
      </c>
      <c r="R8" s="15">
        <v>15834</v>
      </c>
      <c r="S8" s="14">
        <v>6</v>
      </c>
      <c r="T8" s="14">
        <v>2</v>
      </c>
      <c r="U8" s="14">
        <f t="shared" si="2"/>
        <v>8</v>
      </c>
    </row>
    <row r="9" s="2" customFormat="1" ht="24.95" customHeight="1" spans="1:25">
      <c r="A9" s="10" t="s">
        <v>34</v>
      </c>
      <c r="B9" s="10">
        <v>103</v>
      </c>
      <c r="C9" s="11">
        <v>20</v>
      </c>
      <c r="D9" s="10">
        <v>8</v>
      </c>
      <c r="E9" s="12">
        <f t="shared" si="0"/>
        <v>0.4</v>
      </c>
      <c r="F9" s="8">
        <v>222</v>
      </c>
      <c r="G9" s="10">
        <f>F9-219</f>
        <v>3</v>
      </c>
      <c r="H9" s="11">
        <v>220</v>
      </c>
      <c r="I9" s="13">
        <v>39.47</v>
      </c>
      <c r="J9" s="13">
        <f t="shared" si="1"/>
        <v>5.62452495566253</v>
      </c>
      <c r="K9" s="8">
        <v>0</v>
      </c>
      <c r="L9" s="14">
        <v>4</v>
      </c>
      <c r="M9" s="14">
        <v>5</v>
      </c>
      <c r="N9" s="14">
        <v>4</v>
      </c>
      <c r="O9" s="14">
        <v>3</v>
      </c>
      <c r="P9" s="15">
        <v>140</v>
      </c>
      <c r="Q9" s="15">
        <v>189</v>
      </c>
      <c r="R9" s="15">
        <v>7200</v>
      </c>
      <c r="S9" s="14">
        <v>0</v>
      </c>
      <c r="T9" s="14">
        <v>1</v>
      </c>
      <c r="U9" s="14">
        <f t="shared" si="2"/>
        <v>1</v>
      </c>
    </row>
    <row r="10" s="2" customFormat="1" ht="24.95" customHeight="1" spans="1:25">
      <c r="A10" s="10" t="s">
        <v>35</v>
      </c>
      <c r="B10" s="10">
        <v>96</v>
      </c>
      <c r="C10" s="11">
        <v>38</v>
      </c>
      <c r="D10" s="10">
        <v>4</v>
      </c>
      <c r="E10" s="12">
        <f t="shared" si="0"/>
        <v>0.105263157894737</v>
      </c>
      <c r="F10" s="8">
        <v>399</v>
      </c>
      <c r="G10" s="10">
        <f>F10-403</f>
        <v>-4</v>
      </c>
      <c r="H10" s="11">
        <v>410</v>
      </c>
      <c r="I10" s="13">
        <v>35.04</v>
      </c>
      <c r="J10" s="13">
        <f t="shared" si="1"/>
        <v>11.3869863013699</v>
      </c>
      <c r="K10" s="8">
        <v>0</v>
      </c>
      <c r="L10" s="14">
        <v>7</v>
      </c>
      <c r="M10" s="14">
        <v>5</v>
      </c>
      <c r="N10" s="14">
        <v>6</v>
      </c>
      <c r="O10" s="14">
        <v>0</v>
      </c>
      <c r="P10" s="15">
        <v>104</v>
      </c>
      <c r="Q10" s="15">
        <v>229</v>
      </c>
      <c r="R10" s="15">
        <v>9786</v>
      </c>
      <c r="S10" s="14">
        <v>0</v>
      </c>
      <c r="T10" s="14">
        <v>0</v>
      </c>
      <c r="U10" s="14">
        <f t="shared" si="2"/>
        <v>0</v>
      </c>
    </row>
    <row r="11" s="2" customFormat="1" ht="24.95" customHeight="1" spans="1:25">
      <c r="A11" s="10" t="s">
        <v>36</v>
      </c>
      <c r="B11" s="10">
        <v>89</v>
      </c>
      <c r="C11" s="11">
        <v>37</v>
      </c>
      <c r="D11" s="10">
        <v>11</v>
      </c>
      <c r="E11" s="12">
        <f t="shared" si="0"/>
        <v>0.297297297297297</v>
      </c>
      <c r="F11" s="8">
        <v>404</v>
      </c>
      <c r="G11" s="10">
        <f>F11-411</f>
        <v>-7</v>
      </c>
      <c r="H11" s="11">
        <v>415</v>
      </c>
      <c r="I11" s="13">
        <v>30.46</v>
      </c>
      <c r="J11" s="13">
        <f t="shared" si="1"/>
        <v>13.263296126067</v>
      </c>
      <c r="K11" s="8">
        <v>0</v>
      </c>
      <c r="L11" s="14">
        <v>0</v>
      </c>
      <c r="M11" s="14">
        <v>5</v>
      </c>
      <c r="N11" s="14">
        <v>0</v>
      </c>
      <c r="O11" s="14">
        <v>1</v>
      </c>
      <c r="P11" s="15">
        <v>117</v>
      </c>
      <c r="Q11" s="15">
        <v>241</v>
      </c>
      <c r="R11" s="15">
        <v>6189</v>
      </c>
      <c r="S11" s="14">
        <v>1</v>
      </c>
      <c r="T11" s="14">
        <v>0</v>
      </c>
      <c r="U11" s="14">
        <f t="shared" si="2"/>
        <v>1</v>
      </c>
    </row>
    <row r="12" s="3" customFormat="1" ht="24.95" customHeight="1" spans="1:25">
      <c r="A12" s="10" t="s">
        <v>37</v>
      </c>
      <c r="B12" s="10">
        <v>162</v>
      </c>
      <c r="C12" s="11">
        <v>70</v>
      </c>
      <c r="D12" s="10">
        <v>18</v>
      </c>
      <c r="E12" s="12">
        <f t="shared" si="0"/>
        <v>0.257142857142857</v>
      </c>
      <c r="F12" s="8">
        <v>784</v>
      </c>
      <c r="G12" s="17">
        <f>F12-759</f>
        <v>25</v>
      </c>
      <c r="H12" s="11">
        <v>780</v>
      </c>
      <c r="I12" s="13">
        <v>11.02</v>
      </c>
      <c r="J12" s="13">
        <f t="shared" si="1"/>
        <v>71.1433756805808</v>
      </c>
      <c r="K12" s="8">
        <v>0</v>
      </c>
      <c r="L12" s="14">
        <v>3</v>
      </c>
      <c r="M12" s="14">
        <v>4</v>
      </c>
      <c r="N12" s="14">
        <v>2</v>
      </c>
      <c r="O12" s="14">
        <v>1</v>
      </c>
      <c r="P12" s="19" t="s">
        <v>31</v>
      </c>
      <c r="Q12" s="19" t="s">
        <v>31</v>
      </c>
      <c r="R12" s="19" t="s">
        <v>31</v>
      </c>
      <c r="S12" s="14">
        <v>2</v>
      </c>
      <c r="T12" s="14">
        <v>0</v>
      </c>
      <c r="U12" s="14">
        <f t="shared" si="2"/>
        <v>2</v>
      </c>
    </row>
    <row r="13" s="2" customFormat="1" ht="24.95" customHeight="1" spans="1:25">
      <c r="A13" s="10" t="s">
        <v>38</v>
      </c>
      <c r="B13" s="20">
        <f t="shared" ref="B13:F13" si="3">B6+B7+B8+B9+B10+B11+B12</f>
        <v>1210</v>
      </c>
      <c r="C13" s="11">
        <f>SUM(C6:C12)</f>
        <v>545</v>
      </c>
      <c r="D13" s="10">
        <f t="shared" si="3"/>
        <v>120</v>
      </c>
      <c r="E13" s="12">
        <f t="shared" si="0"/>
        <v>0.220183486238532</v>
      </c>
      <c r="F13" s="10">
        <f t="shared" si="3"/>
        <v>4469</v>
      </c>
      <c r="G13" s="10">
        <f t="shared" ref="G13:N13" si="4">SUM(G6:G12)</f>
        <v>4</v>
      </c>
      <c r="H13" s="11">
        <f>H6+H7+H8+H9+H10+H11+H12</f>
        <v>4578</v>
      </c>
      <c r="I13" s="13">
        <f t="shared" si="4"/>
        <v>380.5</v>
      </c>
      <c r="J13" s="13">
        <f t="shared" si="1"/>
        <v>11.7450722733246</v>
      </c>
      <c r="K13" s="10">
        <f>K6+K7+K8+K9+K10+K11+K12</f>
        <v>2</v>
      </c>
      <c r="L13" s="14">
        <f t="shared" si="4"/>
        <v>28</v>
      </c>
      <c r="M13" s="21">
        <f t="shared" si="4"/>
        <v>36</v>
      </c>
      <c r="N13" s="14">
        <f t="shared" si="4"/>
        <v>17</v>
      </c>
      <c r="O13" s="14">
        <f>O6+O7+O8+O9+O10+O11+O12</f>
        <v>9</v>
      </c>
      <c r="P13" s="19">
        <v>1915</v>
      </c>
      <c r="Q13" s="19">
        <v>2328</v>
      </c>
      <c r="R13" s="19">
        <v>85479</v>
      </c>
      <c r="S13" s="14">
        <f>SUM(S6:S12)</f>
        <v>24</v>
      </c>
      <c r="T13" s="14">
        <f>SUM(T6:T12)</f>
        <v>5</v>
      </c>
      <c r="U13" s="14">
        <f t="shared" si="2"/>
        <v>29</v>
      </c>
    </row>
    <row r="14" s="2" customFormat="1" ht="60" customHeight="1" spans="1:25">
      <c r="A14" s="22" t="s">
        <v>55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3"/>
      <c r="M14" s="24"/>
      <c r="N14" s="24"/>
      <c r="O14" s="25"/>
      <c r="P14" s="26" t="s">
        <v>51</v>
      </c>
      <c r="Q14" s="26"/>
      <c r="R14" s="26"/>
      <c r="S14" s="23"/>
      <c r="T14" s="24"/>
      <c r="U14" s="25"/>
    </row>
    <row r="15" s="4" customFormat="1" ht="129" customHeight="1" spans="1: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="4" customFormat="1" spans="1:25">
      <c r="C16" s="5"/>
      <c r="F16" s="5"/>
      <c r="H16" s="5"/>
      <c r="I16" s="5"/>
      <c r="J16" s="5"/>
      <c r="K16" s="1"/>
      <c r="L16" s="1"/>
      <c r="M16" s="6"/>
    </row>
    <row r="19" s="4" customFormat="1" spans="3:13">
      <c r="C19" s="5"/>
      <c r="D19" s="1" t="s">
        <v>41</v>
      </c>
      <c r="E19" s="1"/>
      <c r="F19" s="27"/>
      <c r="G19" s="1"/>
      <c r="H19" s="27"/>
      <c r="I19" s="27"/>
      <c r="J19" s="27"/>
      <c r="K19" s="1"/>
      <c r="M19" s="6"/>
    </row>
  </sheetData>
  <mergeCells count="29">
    <mergeCell ref="A2:U2"/>
    <mergeCell ref="B3:E3"/>
    <mergeCell ref="F3:J3"/>
    <mergeCell ref="L3:O3"/>
    <mergeCell ref="P3:R3"/>
    <mergeCell ref="S3:U3"/>
    <mergeCell ref="C4:E4"/>
    <mergeCell ref="N4:O4"/>
    <mergeCell ref="A14:K14"/>
    <mergeCell ref="L14:O14"/>
    <mergeCell ref="P14:R14"/>
    <mergeCell ref="S14:U14"/>
    <mergeCell ref="A15:U15"/>
    <mergeCell ref="A3:A5"/>
    <mergeCell ref="B4:B5"/>
    <mergeCell ref="F4:F5"/>
    <mergeCell ref="G4:G5"/>
    <mergeCell ref="H4:H5"/>
    <mergeCell ref="I4:I5"/>
    <mergeCell ref="J4:J5"/>
    <mergeCell ref="K4:K5"/>
    <mergeCell ref="L4:L5"/>
    <mergeCell ref="M4:M5"/>
    <mergeCell ref="P4:P5"/>
    <mergeCell ref="Q4:Q5"/>
    <mergeCell ref="R4:R5"/>
    <mergeCell ref="S4:S5"/>
    <mergeCell ref="T4:T5"/>
    <mergeCell ref="U4:U5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Y19"/>
  <sheetViews>
    <sheetView workbookViewId="0">
      <selection activeCell="D6" sqref="D6"/>
    </sheetView>
  </sheetViews>
  <sheetFormatPr defaultColWidth="9" defaultRowHeight="15.6"/>
  <cols>
    <col min="1" max="1" width="8.25" style="4" customWidth="1"/>
    <col min="2" max="2" width="7.125" style="4" customWidth="1"/>
    <col min="3" max="3" width="7.125" style="5" customWidth="1"/>
    <col min="4" max="5" width="7.125" style="4" customWidth="1"/>
    <col min="6" max="6" width="7.125" style="5" customWidth="1"/>
    <col min="7" max="7" width="7.125" style="4" customWidth="1"/>
    <col min="8" max="10" width="7.125" style="5" customWidth="1"/>
    <col min="11" max="12" width="7.125" style="4" customWidth="1"/>
    <col min="13" max="13" width="7.125" style="6" customWidth="1"/>
    <col min="14" max="15" width="7.125" style="4" customWidth="1"/>
    <col min="16" max="21" width="7.375" style="4" customWidth="1"/>
    <col min="22" max="16384" width="9" style="4"/>
  </cols>
  <sheetData>
    <row r="2" s="1" customFormat="1" ht="50.1" customHeight="1" spans="1:25">
      <c r="A2" s="7" t="s">
        <v>56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="2" customFormat="1" ht="45" customHeight="1" spans="1:25">
      <c r="A3" s="8" t="s">
        <v>1</v>
      </c>
      <c r="B3" s="9" t="s">
        <v>2</v>
      </c>
      <c r="C3" s="9"/>
      <c r="D3" s="9"/>
      <c r="E3" s="9"/>
      <c r="F3" s="9" t="s">
        <v>3</v>
      </c>
      <c r="G3" s="9"/>
      <c r="H3" s="9"/>
      <c r="I3" s="9"/>
      <c r="J3" s="9"/>
      <c r="K3" s="9" t="s">
        <v>4</v>
      </c>
      <c r="L3" s="9" t="s">
        <v>5</v>
      </c>
      <c r="M3" s="9"/>
      <c r="N3" s="9"/>
      <c r="O3" s="9"/>
      <c r="P3" s="9" t="s">
        <v>47</v>
      </c>
      <c r="Q3" s="9"/>
      <c r="R3" s="9"/>
      <c r="S3" s="9" t="s">
        <v>7</v>
      </c>
      <c r="T3" s="9"/>
      <c r="U3" s="9"/>
    </row>
    <row r="4" s="2" customFormat="1" ht="50.1" customHeight="1" spans="1:25">
      <c r="A4" s="8"/>
      <c r="B4" s="9" t="s">
        <v>8</v>
      </c>
      <c r="C4" s="9" t="s">
        <v>9</v>
      </c>
      <c r="D4" s="9"/>
      <c r="E4" s="9"/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57</v>
      </c>
      <c r="M4" s="9" t="s">
        <v>58</v>
      </c>
      <c r="N4" s="9" t="s">
        <v>18</v>
      </c>
      <c r="O4" s="9"/>
      <c r="P4" s="9" t="s">
        <v>19</v>
      </c>
      <c r="Q4" s="9" t="s">
        <v>20</v>
      </c>
      <c r="R4" s="9" t="s">
        <v>21</v>
      </c>
      <c r="S4" s="9" t="s">
        <v>22</v>
      </c>
      <c r="T4" s="9" t="s">
        <v>23</v>
      </c>
      <c r="U4" s="9" t="s">
        <v>24</v>
      </c>
    </row>
    <row r="5" s="2" customFormat="1" ht="50.1" customHeight="1" spans="1:25">
      <c r="A5" s="8"/>
      <c r="B5" s="9"/>
      <c r="C5" s="9" t="s">
        <v>25</v>
      </c>
      <c r="D5" s="9" t="s">
        <v>26</v>
      </c>
      <c r="E5" s="9" t="s">
        <v>27</v>
      </c>
      <c r="F5" s="9"/>
      <c r="G5" s="9"/>
      <c r="H5" s="9"/>
      <c r="I5" s="9"/>
      <c r="J5" s="9"/>
      <c r="K5" s="9"/>
      <c r="L5" s="9"/>
      <c r="M5" s="9"/>
      <c r="N5" s="9" t="s">
        <v>28</v>
      </c>
      <c r="O5" s="9" t="s">
        <v>29</v>
      </c>
      <c r="P5" s="9"/>
      <c r="Q5" s="9"/>
      <c r="R5" s="9"/>
      <c r="S5" s="9"/>
      <c r="T5" s="9"/>
      <c r="U5" s="9"/>
    </row>
    <row r="6" s="2" customFormat="1" ht="24.95" customHeight="1" spans="1:25">
      <c r="A6" s="10" t="s">
        <v>30</v>
      </c>
      <c r="B6" s="10">
        <v>535</v>
      </c>
      <c r="C6" s="11">
        <v>218</v>
      </c>
      <c r="D6" s="10">
        <v>55</v>
      </c>
      <c r="E6" s="12">
        <f t="shared" ref="E6:E13" si="0">D6/C6</f>
        <v>0.252293577981651</v>
      </c>
      <c r="F6" s="8">
        <v>1366</v>
      </c>
      <c r="G6" s="10">
        <f>F6-1332</f>
        <v>34</v>
      </c>
      <c r="H6" s="11">
        <v>1385</v>
      </c>
      <c r="I6" s="13">
        <v>154.58</v>
      </c>
      <c r="J6" s="13">
        <f t="shared" ref="J6:J13" si="1">F6/I6</f>
        <v>8.83684823392418</v>
      </c>
      <c r="K6" s="8">
        <v>1</v>
      </c>
      <c r="L6" s="14">
        <v>11</v>
      </c>
      <c r="M6" s="14">
        <v>16</v>
      </c>
      <c r="N6" s="14">
        <v>4</v>
      </c>
      <c r="O6" s="14">
        <v>0</v>
      </c>
      <c r="P6" s="15">
        <v>915</v>
      </c>
      <c r="Q6" s="15">
        <v>816</v>
      </c>
      <c r="R6" s="15">
        <v>32136</v>
      </c>
      <c r="S6" s="14">
        <v>12</v>
      </c>
      <c r="T6" s="14">
        <v>0</v>
      </c>
      <c r="U6" s="14">
        <f t="shared" ref="U6:U13" si="2">SUM(S6:T6)</f>
        <v>12</v>
      </c>
      <c r="W6" s="16"/>
    </row>
    <row r="7" s="3" customFormat="1" ht="24.95" customHeight="1" spans="1:25">
      <c r="A7" s="10" t="s">
        <v>32</v>
      </c>
      <c r="B7" s="10">
        <v>155</v>
      </c>
      <c r="C7" s="11">
        <v>80</v>
      </c>
      <c r="D7" s="10">
        <v>11</v>
      </c>
      <c r="E7" s="12">
        <f t="shared" si="0"/>
        <v>0.1375</v>
      </c>
      <c r="F7" s="8">
        <v>577</v>
      </c>
      <c r="G7" s="17">
        <f>F7-633</f>
        <v>-56</v>
      </c>
      <c r="H7" s="11">
        <v>638</v>
      </c>
      <c r="I7" s="13">
        <v>49.45</v>
      </c>
      <c r="J7" s="13">
        <f t="shared" si="1"/>
        <v>11.6683518705763</v>
      </c>
      <c r="K7" s="8">
        <v>0</v>
      </c>
      <c r="L7" s="14">
        <v>3</v>
      </c>
      <c r="M7" s="14">
        <v>1</v>
      </c>
      <c r="N7" s="14">
        <v>1</v>
      </c>
      <c r="O7" s="14">
        <v>3</v>
      </c>
      <c r="P7" s="15">
        <v>217</v>
      </c>
      <c r="Q7" s="15">
        <v>195</v>
      </c>
      <c r="R7" s="15">
        <v>7741</v>
      </c>
      <c r="S7" s="14">
        <v>5</v>
      </c>
      <c r="T7" s="14">
        <v>3</v>
      </c>
      <c r="U7" s="14">
        <f t="shared" si="2"/>
        <v>8</v>
      </c>
      <c r="V7" s="18"/>
      <c r="W7" s="16"/>
      <c r="X7" s="18"/>
      <c r="Y7" s="18"/>
    </row>
    <row r="8" s="2" customFormat="1" ht="24.95" customHeight="1" spans="1:25">
      <c r="A8" s="10" t="s">
        <v>33</v>
      </c>
      <c r="B8" s="10">
        <v>245</v>
      </c>
      <c r="C8" s="11">
        <v>82</v>
      </c>
      <c r="D8" s="10">
        <v>26</v>
      </c>
      <c r="E8" s="12">
        <f t="shared" si="0"/>
        <v>0.317073170731707</v>
      </c>
      <c r="F8" s="8">
        <v>711</v>
      </c>
      <c r="G8" s="10">
        <f>F8-708</f>
        <v>3</v>
      </c>
      <c r="H8" s="11">
        <v>730</v>
      </c>
      <c r="I8" s="13">
        <v>60.48</v>
      </c>
      <c r="J8" s="13">
        <f t="shared" si="1"/>
        <v>11.7559523809524</v>
      </c>
      <c r="K8" s="8">
        <v>1</v>
      </c>
      <c r="L8" s="14">
        <v>1</v>
      </c>
      <c r="M8" s="14">
        <v>2</v>
      </c>
      <c r="N8" s="14">
        <v>0</v>
      </c>
      <c r="O8" s="14">
        <v>1</v>
      </c>
      <c r="P8" s="15">
        <v>263</v>
      </c>
      <c r="Q8" s="15">
        <v>408</v>
      </c>
      <c r="R8" s="15">
        <v>15834</v>
      </c>
      <c r="S8" s="14">
        <v>6</v>
      </c>
      <c r="T8" s="14">
        <v>3</v>
      </c>
      <c r="U8" s="14">
        <f t="shared" si="2"/>
        <v>9</v>
      </c>
      <c r="W8" s="16"/>
    </row>
    <row r="9" s="2" customFormat="1" ht="24.95" customHeight="1" spans="1:25">
      <c r="A9" s="10" t="s">
        <v>34</v>
      </c>
      <c r="B9" s="10">
        <v>117</v>
      </c>
      <c r="C9" s="11">
        <v>20</v>
      </c>
      <c r="D9" s="10">
        <v>10</v>
      </c>
      <c r="E9" s="12">
        <f t="shared" si="0"/>
        <v>0.5</v>
      </c>
      <c r="F9" s="8">
        <v>223</v>
      </c>
      <c r="G9" s="10">
        <f>F9-219</f>
        <v>4</v>
      </c>
      <c r="H9" s="11">
        <v>220</v>
      </c>
      <c r="I9" s="13">
        <v>39.47</v>
      </c>
      <c r="J9" s="13">
        <f t="shared" si="1"/>
        <v>5.64986065366101</v>
      </c>
      <c r="K9" s="8">
        <v>0</v>
      </c>
      <c r="L9" s="14">
        <v>4</v>
      </c>
      <c r="M9" s="14">
        <v>5</v>
      </c>
      <c r="N9" s="14">
        <v>4</v>
      </c>
      <c r="O9" s="14">
        <v>3</v>
      </c>
      <c r="P9" s="15">
        <v>140</v>
      </c>
      <c r="Q9" s="15">
        <v>189</v>
      </c>
      <c r="R9" s="15">
        <v>7200</v>
      </c>
      <c r="S9" s="14">
        <v>0</v>
      </c>
      <c r="T9" s="14">
        <v>1</v>
      </c>
      <c r="U9" s="14">
        <f t="shared" si="2"/>
        <v>1</v>
      </c>
      <c r="W9" s="16"/>
    </row>
    <row r="10" s="2" customFormat="1" ht="24.95" customHeight="1" spans="1:25">
      <c r="A10" s="10" t="s">
        <v>35</v>
      </c>
      <c r="B10" s="10">
        <v>115</v>
      </c>
      <c r="C10" s="11">
        <v>38</v>
      </c>
      <c r="D10" s="10">
        <v>6</v>
      </c>
      <c r="E10" s="12">
        <f t="shared" si="0"/>
        <v>0.157894736842105</v>
      </c>
      <c r="F10" s="8">
        <v>398</v>
      </c>
      <c r="G10" s="10">
        <f>F10-403</f>
        <v>-5</v>
      </c>
      <c r="H10" s="11">
        <v>410</v>
      </c>
      <c r="I10" s="13">
        <v>35.04</v>
      </c>
      <c r="J10" s="13">
        <f t="shared" si="1"/>
        <v>11.3584474885845</v>
      </c>
      <c r="K10" s="8">
        <v>0</v>
      </c>
      <c r="L10" s="14">
        <v>7</v>
      </c>
      <c r="M10" s="14">
        <v>8</v>
      </c>
      <c r="N10" s="14">
        <v>7</v>
      </c>
      <c r="O10" s="14">
        <v>0</v>
      </c>
      <c r="P10" s="15">
        <v>104</v>
      </c>
      <c r="Q10" s="15">
        <v>229</v>
      </c>
      <c r="R10" s="15">
        <v>9786</v>
      </c>
      <c r="S10" s="14">
        <v>0</v>
      </c>
      <c r="T10" s="14">
        <v>0</v>
      </c>
      <c r="U10" s="14">
        <f t="shared" si="2"/>
        <v>0</v>
      </c>
      <c r="W10" s="16"/>
    </row>
    <row r="11" s="2" customFormat="1" ht="24.95" customHeight="1" spans="1:25">
      <c r="A11" s="10" t="s">
        <v>36</v>
      </c>
      <c r="B11" s="10">
        <v>107</v>
      </c>
      <c r="C11" s="11">
        <v>37</v>
      </c>
      <c r="D11" s="10">
        <v>13</v>
      </c>
      <c r="E11" s="12">
        <f t="shared" si="0"/>
        <v>0.351351351351351</v>
      </c>
      <c r="F11" s="8">
        <v>399</v>
      </c>
      <c r="G11" s="10">
        <f>F11-411</f>
        <v>-12</v>
      </c>
      <c r="H11" s="11">
        <v>415</v>
      </c>
      <c r="I11" s="13">
        <v>30.46</v>
      </c>
      <c r="J11" s="13">
        <f t="shared" si="1"/>
        <v>13.0991464215364</v>
      </c>
      <c r="K11" s="8">
        <v>0</v>
      </c>
      <c r="L11" s="14">
        <v>0</v>
      </c>
      <c r="M11" s="14">
        <v>5</v>
      </c>
      <c r="N11" s="14">
        <v>0</v>
      </c>
      <c r="O11" s="14">
        <v>1</v>
      </c>
      <c r="P11" s="15">
        <v>117</v>
      </c>
      <c r="Q11" s="15">
        <v>241</v>
      </c>
      <c r="R11" s="15">
        <v>6189</v>
      </c>
      <c r="S11" s="14">
        <v>1</v>
      </c>
      <c r="T11" s="14">
        <v>0</v>
      </c>
      <c r="U11" s="14">
        <f t="shared" si="2"/>
        <v>1</v>
      </c>
      <c r="W11" s="16"/>
    </row>
    <row r="12" s="3" customFormat="1" ht="24.95" customHeight="1" spans="1:25">
      <c r="A12" s="10" t="s">
        <v>37</v>
      </c>
      <c r="B12" s="10">
        <v>195</v>
      </c>
      <c r="C12" s="11">
        <v>70</v>
      </c>
      <c r="D12" s="10">
        <v>26</v>
      </c>
      <c r="E12" s="12">
        <f t="shared" si="0"/>
        <v>0.371428571428571</v>
      </c>
      <c r="F12" s="8">
        <v>797</v>
      </c>
      <c r="G12" s="17">
        <f>F12-759</f>
        <v>38</v>
      </c>
      <c r="H12" s="11">
        <v>780</v>
      </c>
      <c r="I12" s="13">
        <v>11.02</v>
      </c>
      <c r="J12" s="13">
        <f t="shared" si="1"/>
        <v>72.3230490018149</v>
      </c>
      <c r="K12" s="8">
        <v>0</v>
      </c>
      <c r="L12" s="14">
        <v>4</v>
      </c>
      <c r="M12" s="14">
        <v>4</v>
      </c>
      <c r="N12" s="14">
        <v>3</v>
      </c>
      <c r="O12" s="14">
        <v>1</v>
      </c>
      <c r="P12" s="19" t="s">
        <v>31</v>
      </c>
      <c r="Q12" s="19" t="s">
        <v>31</v>
      </c>
      <c r="R12" s="19" t="s">
        <v>31</v>
      </c>
      <c r="S12" s="14">
        <v>2</v>
      </c>
      <c r="T12" s="14">
        <v>0</v>
      </c>
      <c r="U12" s="14">
        <f t="shared" si="2"/>
        <v>2</v>
      </c>
      <c r="W12" s="16"/>
    </row>
    <row r="13" s="2" customFormat="1" ht="24.95" customHeight="1" spans="1:25">
      <c r="A13" s="10" t="s">
        <v>38</v>
      </c>
      <c r="B13" s="20">
        <f t="shared" ref="B13:F13" si="3">B6+B7+B8+B9+B10+B11+B12</f>
        <v>1469</v>
      </c>
      <c r="C13" s="11">
        <f>SUM(C6:C12)</f>
        <v>545</v>
      </c>
      <c r="D13" s="10">
        <f t="shared" si="3"/>
        <v>147</v>
      </c>
      <c r="E13" s="12">
        <f t="shared" si="0"/>
        <v>0.269724770642202</v>
      </c>
      <c r="F13" s="10">
        <f t="shared" si="3"/>
        <v>4471</v>
      </c>
      <c r="G13" s="10">
        <f t="shared" ref="G13:N13" si="4">SUM(G6:G12)</f>
        <v>6</v>
      </c>
      <c r="H13" s="11">
        <f>H6+H7+H8+H9+H10+H11+H12</f>
        <v>4578</v>
      </c>
      <c r="I13" s="13">
        <f t="shared" si="4"/>
        <v>380.5</v>
      </c>
      <c r="J13" s="13">
        <f t="shared" si="1"/>
        <v>11.7503285151117</v>
      </c>
      <c r="K13" s="10">
        <f>K6+K7+K8+K9+K10+K11+K12</f>
        <v>2</v>
      </c>
      <c r="L13" s="14">
        <f t="shared" si="4"/>
        <v>30</v>
      </c>
      <c r="M13" s="21">
        <f t="shared" si="4"/>
        <v>41</v>
      </c>
      <c r="N13" s="14">
        <f t="shared" si="4"/>
        <v>19</v>
      </c>
      <c r="O13" s="14">
        <f>O6+O7+O8+O9+O10+O11+O12</f>
        <v>9</v>
      </c>
      <c r="P13" s="19">
        <v>1915</v>
      </c>
      <c r="Q13" s="19">
        <v>2328</v>
      </c>
      <c r="R13" s="19">
        <v>85479</v>
      </c>
      <c r="S13" s="14">
        <f>SUM(S6:S12)</f>
        <v>26</v>
      </c>
      <c r="T13" s="14">
        <f>SUM(T6:T12)</f>
        <v>7</v>
      </c>
      <c r="U13" s="14">
        <f t="shared" si="2"/>
        <v>33</v>
      </c>
    </row>
    <row r="14" s="2" customFormat="1" ht="60" customHeight="1" spans="1:25">
      <c r="A14" s="22" t="s">
        <v>59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3"/>
      <c r="M14" s="24"/>
      <c r="N14" s="24"/>
      <c r="O14" s="25"/>
      <c r="P14" s="26" t="s">
        <v>51</v>
      </c>
      <c r="Q14" s="26"/>
      <c r="R14" s="26"/>
      <c r="S14" s="23"/>
      <c r="T14" s="24"/>
      <c r="U14" s="25"/>
    </row>
    <row r="15" s="4" customFormat="1" ht="129" customHeight="1" spans="1: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="4" customFormat="1" spans="1:25">
      <c r="C16" s="5"/>
      <c r="F16" s="5"/>
      <c r="H16" s="5"/>
      <c r="I16" s="5"/>
      <c r="J16" s="5"/>
      <c r="K16" s="1"/>
      <c r="L16" s="1"/>
      <c r="M16" s="6"/>
    </row>
    <row r="19" s="4" customFormat="1" spans="3:13">
      <c r="C19" s="5"/>
      <c r="D19" s="1" t="s">
        <v>41</v>
      </c>
      <c r="E19" s="1"/>
      <c r="F19" s="27"/>
      <c r="G19" s="1"/>
      <c r="H19" s="27"/>
      <c r="I19" s="27"/>
      <c r="J19" s="27"/>
      <c r="K19" s="1"/>
      <c r="M19" s="6"/>
    </row>
  </sheetData>
  <mergeCells count="29">
    <mergeCell ref="A2:U2"/>
    <mergeCell ref="B3:E3"/>
    <mergeCell ref="F3:J3"/>
    <mergeCell ref="L3:O3"/>
    <mergeCell ref="P3:R3"/>
    <mergeCell ref="S3:U3"/>
    <mergeCell ref="C4:E4"/>
    <mergeCell ref="N4:O4"/>
    <mergeCell ref="A14:K14"/>
    <mergeCell ref="L14:O14"/>
    <mergeCell ref="P14:R14"/>
    <mergeCell ref="S14:U14"/>
    <mergeCell ref="A15:U15"/>
    <mergeCell ref="A3:A5"/>
    <mergeCell ref="B4:B5"/>
    <mergeCell ref="F4:F5"/>
    <mergeCell ref="G4:G5"/>
    <mergeCell ref="H4:H5"/>
    <mergeCell ref="I4:I5"/>
    <mergeCell ref="J4:J5"/>
    <mergeCell ref="K4:K5"/>
    <mergeCell ref="L4:L5"/>
    <mergeCell ref="M4:M5"/>
    <mergeCell ref="P4:P5"/>
    <mergeCell ref="Q4:Q5"/>
    <mergeCell ref="R4:R5"/>
    <mergeCell ref="S4:S5"/>
    <mergeCell ref="T4:T5"/>
    <mergeCell ref="U4:U5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Y19"/>
  <sheetViews>
    <sheetView tabSelected="1" workbookViewId="0">
      <selection activeCell="W5" sqref="W5"/>
    </sheetView>
  </sheetViews>
  <sheetFormatPr defaultColWidth="9" defaultRowHeight="15.6"/>
  <cols>
    <col min="1" max="1" width="8.25" style="4" customWidth="1"/>
    <col min="2" max="2" width="7.125" style="4" customWidth="1"/>
    <col min="3" max="3" width="7.125" style="5" customWidth="1"/>
    <col min="4" max="5" width="7.125" style="4" customWidth="1"/>
    <col min="6" max="6" width="7.125" style="5" customWidth="1"/>
    <col min="7" max="7" width="7.125" style="4" customWidth="1"/>
    <col min="8" max="10" width="7.125" style="5" customWidth="1"/>
    <col min="11" max="12" width="7.125" style="4" customWidth="1"/>
    <col min="13" max="13" width="7.125" style="6" customWidth="1"/>
    <col min="14" max="15" width="7.125" style="4" customWidth="1"/>
    <col min="16" max="21" width="7.375" style="4" customWidth="1"/>
    <col min="22" max="16384" width="9" style="4"/>
  </cols>
  <sheetData>
    <row r="2" s="1" customFormat="1" ht="50.1" customHeight="1" spans="1:25">
      <c r="A2" s="7" t="s">
        <v>60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="2" customFormat="1" ht="45" customHeight="1" spans="1:25">
      <c r="A3" s="8" t="s">
        <v>1</v>
      </c>
      <c r="B3" s="9" t="s">
        <v>2</v>
      </c>
      <c r="C3" s="9"/>
      <c r="D3" s="9"/>
      <c r="E3" s="9"/>
      <c r="F3" s="9" t="s">
        <v>3</v>
      </c>
      <c r="G3" s="9"/>
      <c r="H3" s="9"/>
      <c r="I3" s="9"/>
      <c r="J3" s="9"/>
      <c r="K3" s="9" t="s">
        <v>4</v>
      </c>
      <c r="L3" s="9" t="s">
        <v>5</v>
      </c>
      <c r="M3" s="9"/>
      <c r="N3" s="9"/>
      <c r="O3" s="9"/>
      <c r="P3" s="9" t="s">
        <v>61</v>
      </c>
      <c r="Q3" s="9"/>
      <c r="R3" s="9"/>
      <c r="S3" s="9" t="s">
        <v>7</v>
      </c>
      <c r="T3" s="9"/>
      <c r="U3" s="9"/>
    </row>
    <row r="4" s="2" customFormat="1" ht="50.1" customHeight="1" spans="1:25">
      <c r="A4" s="8"/>
      <c r="B4" s="9" t="s">
        <v>8</v>
      </c>
      <c r="C4" s="9" t="s">
        <v>9</v>
      </c>
      <c r="D4" s="9"/>
      <c r="E4" s="9"/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62</v>
      </c>
      <c r="M4" s="9" t="s">
        <v>63</v>
      </c>
      <c r="N4" s="9" t="s">
        <v>18</v>
      </c>
      <c r="O4" s="9"/>
      <c r="P4" s="9" t="s">
        <v>19</v>
      </c>
      <c r="Q4" s="9" t="s">
        <v>20</v>
      </c>
      <c r="R4" s="9" t="s">
        <v>21</v>
      </c>
      <c r="S4" s="9" t="s">
        <v>22</v>
      </c>
      <c r="T4" s="9" t="s">
        <v>23</v>
      </c>
      <c r="U4" s="9" t="s">
        <v>24</v>
      </c>
    </row>
    <row r="5" s="2" customFormat="1" ht="50.1" customHeight="1" spans="1:25">
      <c r="A5" s="8"/>
      <c r="B5" s="9"/>
      <c r="C5" s="9" t="s">
        <v>25</v>
      </c>
      <c r="D5" s="9" t="s">
        <v>26</v>
      </c>
      <c r="E5" s="9" t="s">
        <v>27</v>
      </c>
      <c r="F5" s="9"/>
      <c r="G5" s="9"/>
      <c r="H5" s="9"/>
      <c r="I5" s="9"/>
      <c r="J5" s="9"/>
      <c r="K5" s="9"/>
      <c r="L5" s="9"/>
      <c r="M5" s="9"/>
      <c r="N5" s="9" t="s">
        <v>28</v>
      </c>
      <c r="O5" s="9" t="s">
        <v>29</v>
      </c>
      <c r="P5" s="9"/>
      <c r="Q5" s="9"/>
      <c r="R5" s="9"/>
      <c r="S5" s="9"/>
      <c r="T5" s="9"/>
      <c r="U5" s="9"/>
    </row>
    <row r="6" s="2" customFormat="1" ht="24.95" customHeight="1" spans="1:25">
      <c r="A6" s="10" t="s">
        <v>30</v>
      </c>
      <c r="B6" s="10">
        <v>647</v>
      </c>
      <c r="C6" s="11">
        <v>218</v>
      </c>
      <c r="D6" s="10">
        <v>68</v>
      </c>
      <c r="E6" s="12">
        <f t="shared" ref="E6:E13" si="0">D6/C6</f>
        <v>0.311926605504587</v>
      </c>
      <c r="F6" s="8">
        <v>1374</v>
      </c>
      <c r="G6" s="10">
        <f>F6-1332</f>
        <v>42</v>
      </c>
      <c r="H6" s="11">
        <v>1385</v>
      </c>
      <c r="I6" s="13">
        <v>154.58</v>
      </c>
      <c r="J6" s="13">
        <f t="shared" ref="J6:J13" si="1">F6/I6</f>
        <v>8.88860137145814</v>
      </c>
      <c r="K6" s="8">
        <v>6</v>
      </c>
      <c r="L6" s="14">
        <v>13</v>
      </c>
      <c r="M6" s="14">
        <v>19</v>
      </c>
      <c r="N6" s="14">
        <v>4</v>
      </c>
      <c r="O6" s="14">
        <v>0</v>
      </c>
      <c r="P6" s="15">
        <v>2008</v>
      </c>
      <c r="Q6" s="15">
        <v>1259</v>
      </c>
      <c r="R6" s="15">
        <v>32437</v>
      </c>
      <c r="S6" s="14">
        <v>28</v>
      </c>
      <c r="T6" s="14">
        <v>1</v>
      </c>
      <c r="U6" s="14">
        <f t="shared" ref="U6:U13" si="2">SUM(S6:T6)</f>
        <v>29</v>
      </c>
      <c r="W6" s="16"/>
    </row>
    <row r="7" s="3" customFormat="1" ht="24.95" customHeight="1" spans="1:25">
      <c r="A7" s="10" t="s">
        <v>32</v>
      </c>
      <c r="B7" s="10">
        <v>190</v>
      </c>
      <c r="C7" s="11">
        <v>80</v>
      </c>
      <c r="D7" s="10">
        <v>16</v>
      </c>
      <c r="E7" s="12">
        <f t="shared" si="0"/>
        <v>0.2</v>
      </c>
      <c r="F7" s="8">
        <v>569</v>
      </c>
      <c r="G7" s="17">
        <f>F7-633</f>
        <v>-64</v>
      </c>
      <c r="H7" s="11">
        <v>638</v>
      </c>
      <c r="I7" s="13">
        <v>49.45</v>
      </c>
      <c r="J7" s="13">
        <f t="shared" si="1"/>
        <v>11.5065722952477</v>
      </c>
      <c r="K7" s="8">
        <v>0</v>
      </c>
      <c r="L7" s="14">
        <v>5</v>
      </c>
      <c r="M7" s="14">
        <v>1</v>
      </c>
      <c r="N7" s="14">
        <v>3</v>
      </c>
      <c r="O7" s="14">
        <v>4</v>
      </c>
      <c r="P7" s="15">
        <v>471</v>
      </c>
      <c r="Q7" s="15">
        <v>326</v>
      </c>
      <c r="R7" s="15">
        <v>7788</v>
      </c>
      <c r="S7" s="14">
        <v>5</v>
      </c>
      <c r="T7" s="14">
        <v>3</v>
      </c>
      <c r="U7" s="14">
        <f t="shared" si="2"/>
        <v>8</v>
      </c>
      <c r="V7" s="18"/>
      <c r="W7" s="16"/>
      <c r="X7" s="18"/>
      <c r="Y7" s="18"/>
    </row>
    <row r="8" s="2" customFormat="1" ht="24.95" customHeight="1" spans="1:25">
      <c r="A8" s="10" t="s">
        <v>33</v>
      </c>
      <c r="B8" s="10">
        <v>284</v>
      </c>
      <c r="C8" s="11">
        <v>82</v>
      </c>
      <c r="D8" s="10">
        <v>31</v>
      </c>
      <c r="E8" s="12">
        <f t="shared" si="0"/>
        <v>0.378048780487805</v>
      </c>
      <c r="F8" s="8">
        <v>708</v>
      </c>
      <c r="G8" s="10">
        <f>F8-708</f>
        <v>0</v>
      </c>
      <c r="H8" s="11">
        <v>730</v>
      </c>
      <c r="I8" s="13">
        <v>60.48</v>
      </c>
      <c r="J8" s="13">
        <f t="shared" si="1"/>
        <v>11.7063492063492</v>
      </c>
      <c r="K8" s="8">
        <v>2</v>
      </c>
      <c r="L8" s="14">
        <v>1</v>
      </c>
      <c r="M8" s="14">
        <v>3</v>
      </c>
      <c r="N8" s="14">
        <v>0</v>
      </c>
      <c r="O8" s="14">
        <v>1</v>
      </c>
      <c r="P8" s="15">
        <v>776</v>
      </c>
      <c r="Q8" s="15">
        <v>651</v>
      </c>
      <c r="R8" s="15">
        <v>15975</v>
      </c>
      <c r="S8" s="14">
        <v>6</v>
      </c>
      <c r="T8" s="14">
        <v>3</v>
      </c>
      <c r="U8" s="14">
        <f t="shared" si="2"/>
        <v>9</v>
      </c>
      <c r="W8" s="16"/>
    </row>
    <row r="9" s="2" customFormat="1" ht="24.95" customHeight="1" spans="1:25">
      <c r="A9" s="10" t="s">
        <v>34</v>
      </c>
      <c r="B9" s="10">
        <v>136</v>
      </c>
      <c r="C9" s="11">
        <v>20</v>
      </c>
      <c r="D9" s="10">
        <v>13</v>
      </c>
      <c r="E9" s="12">
        <f t="shared" si="0"/>
        <v>0.65</v>
      </c>
      <c r="F9" s="8">
        <v>224</v>
      </c>
      <c r="G9" s="10">
        <f>F9-219</f>
        <v>5</v>
      </c>
      <c r="H9" s="11">
        <v>220</v>
      </c>
      <c r="I9" s="13">
        <v>39.47</v>
      </c>
      <c r="J9" s="13">
        <f t="shared" si="1"/>
        <v>5.67519635165949</v>
      </c>
      <c r="K9" s="8">
        <v>0</v>
      </c>
      <c r="L9" s="14">
        <v>6</v>
      </c>
      <c r="M9" s="14">
        <v>5</v>
      </c>
      <c r="N9" s="14">
        <v>6</v>
      </c>
      <c r="O9" s="14">
        <v>6</v>
      </c>
      <c r="P9" s="15">
        <v>373</v>
      </c>
      <c r="Q9" s="15">
        <v>312</v>
      </c>
      <c r="R9" s="15">
        <v>7292</v>
      </c>
      <c r="S9" s="14">
        <v>0</v>
      </c>
      <c r="T9" s="14">
        <v>1</v>
      </c>
      <c r="U9" s="14">
        <f t="shared" si="2"/>
        <v>1</v>
      </c>
      <c r="W9" s="16"/>
    </row>
    <row r="10" s="2" customFormat="1" ht="24.95" customHeight="1" spans="1:25">
      <c r="A10" s="10" t="s">
        <v>35</v>
      </c>
      <c r="B10" s="10">
        <v>153</v>
      </c>
      <c r="C10" s="11">
        <v>38</v>
      </c>
      <c r="D10" s="10">
        <v>10</v>
      </c>
      <c r="E10" s="12">
        <f t="shared" si="0"/>
        <v>0.263157894736842</v>
      </c>
      <c r="F10" s="8">
        <v>398</v>
      </c>
      <c r="G10" s="10">
        <f>F10-403</f>
        <v>-5</v>
      </c>
      <c r="H10" s="11">
        <v>410</v>
      </c>
      <c r="I10" s="13">
        <v>35.04</v>
      </c>
      <c r="J10" s="13">
        <f t="shared" si="1"/>
        <v>11.3584474885845</v>
      </c>
      <c r="K10" s="8">
        <v>1</v>
      </c>
      <c r="L10" s="14">
        <v>8</v>
      </c>
      <c r="M10" s="14">
        <v>9</v>
      </c>
      <c r="N10" s="14">
        <v>8</v>
      </c>
      <c r="O10" s="14">
        <v>0</v>
      </c>
      <c r="P10" s="15">
        <v>226</v>
      </c>
      <c r="Q10" s="15">
        <v>355</v>
      </c>
      <c r="R10" s="15">
        <v>9794</v>
      </c>
      <c r="S10" s="14">
        <v>1</v>
      </c>
      <c r="T10" s="14">
        <v>0</v>
      </c>
      <c r="U10" s="14">
        <f t="shared" si="2"/>
        <v>1</v>
      </c>
      <c r="W10" s="16"/>
    </row>
    <row r="11" s="2" customFormat="1" ht="24.95" customHeight="1" spans="1:25">
      <c r="A11" s="10" t="s">
        <v>36</v>
      </c>
      <c r="B11" s="10">
        <v>124</v>
      </c>
      <c r="C11" s="11">
        <v>37</v>
      </c>
      <c r="D11" s="10">
        <v>16</v>
      </c>
      <c r="E11" s="12">
        <f t="shared" si="0"/>
        <v>0.432432432432432</v>
      </c>
      <c r="F11" s="8">
        <v>398</v>
      </c>
      <c r="G11" s="10">
        <f>F11-411</f>
        <v>-13</v>
      </c>
      <c r="H11" s="11">
        <v>415</v>
      </c>
      <c r="I11" s="13">
        <v>30.46</v>
      </c>
      <c r="J11" s="13">
        <f t="shared" si="1"/>
        <v>13.0663164806303</v>
      </c>
      <c r="K11" s="8">
        <v>0</v>
      </c>
      <c r="L11" s="14">
        <v>0</v>
      </c>
      <c r="M11" s="14">
        <v>6</v>
      </c>
      <c r="N11" s="14">
        <v>0</v>
      </c>
      <c r="O11" s="14">
        <v>1</v>
      </c>
      <c r="P11" s="15">
        <v>250</v>
      </c>
      <c r="Q11" s="15">
        <v>309</v>
      </c>
      <c r="R11" s="15">
        <v>6221</v>
      </c>
      <c r="S11" s="14">
        <v>1</v>
      </c>
      <c r="T11" s="14">
        <v>0</v>
      </c>
      <c r="U11" s="14">
        <f t="shared" si="2"/>
        <v>1</v>
      </c>
      <c r="W11" s="16"/>
    </row>
    <row r="12" s="3" customFormat="1" ht="24.95" customHeight="1" spans="1:25">
      <c r="A12" s="10" t="s">
        <v>37</v>
      </c>
      <c r="B12" s="10">
        <v>219</v>
      </c>
      <c r="C12" s="11">
        <v>70</v>
      </c>
      <c r="D12" s="10">
        <v>27</v>
      </c>
      <c r="E12" s="12">
        <f t="shared" si="0"/>
        <v>0.385714285714286</v>
      </c>
      <c r="F12" s="8">
        <v>801</v>
      </c>
      <c r="G12" s="17">
        <f>F12-759</f>
        <v>42</v>
      </c>
      <c r="H12" s="11">
        <v>780</v>
      </c>
      <c r="I12" s="13">
        <v>11.02</v>
      </c>
      <c r="J12" s="13">
        <f t="shared" si="1"/>
        <v>72.6860254083485</v>
      </c>
      <c r="K12" s="8">
        <v>0</v>
      </c>
      <c r="L12" s="14">
        <v>4</v>
      </c>
      <c r="M12" s="14">
        <v>5</v>
      </c>
      <c r="N12" s="14">
        <v>3</v>
      </c>
      <c r="O12" s="14">
        <v>1</v>
      </c>
      <c r="P12" s="19" t="s">
        <v>31</v>
      </c>
      <c r="Q12" s="19" t="s">
        <v>31</v>
      </c>
      <c r="R12" s="19" t="s">
        <v>31</v>
      </c>
      <c r="S12" s="14">
        <v>2</v>
      </c>
      <c r="T12" s="14">
        <v>0</v>
      </c>
      <c r="U12" s="14">
        <f t="shared" si="2"/>
        <v>2</v>
      </c>
      <c r="W12" s="16"/>
    </row>
    <row r="13" s="2" customFormat="1" ht="24.95" customHeight="1" spans="1:25">
      <c r="A13" s="10" t="s">
        <v>38</v>
      </c>
      <c r="B13" s="20">
        <f t="shared" ref="B13:F13" si="3">B6+B7+B8+B9+B10+B11+B12</f>
        <v>1753</v>
      </c>
      <c r="C13" s="11">
        <f>SUM(C6:C12)</f>
        <v>545</v>
      </c>
      <c r="D13" s="10">
        <f t="shared" si="3"/>
        <v>181</v>
      </c>
      <c r="E13" s="12">
        <f t="shared" si="0"/>
        <v>0.332110091743119</v>
      </c>
      <c r="F13" s="10">
        <f t="shared" si="3"/>
        <v>4472</v>
      </c>
      <c r="G13" s="10">
        <f t="shared" ref="G13:N13" si="4">SUM(G6:G12)</f>
        <v>7</v>
      </c>
      <c r="H13" s="11">
        <f>H6+H7+H8+H9+H10+H11+H12</f>
        <v>4578</v>
      </c>
      <c r="I13" s="13">
        <f t="shared" si="4"/>
        <v>380.5</v>
      </c>
      <c r="J13" s="13">
        <f t="shared" si="1"/>
        <v>11.7529566360053</v>
      </c>
      <c r="K13" s="10">
        <f>K6+K7+K8+K9+K10+K11+K12</f>
        <v>9</v>
      </c>
      <c r="L13" s="14">
        <f t="shared" si="4"/>
        <v>37</v>
      </c>
      <c r="M13" s="21">
        <f t="shared" si="4"/>
        <v>48</v>
      </c>
      <c r="N13" s="14">
        <f t="shared" si="4"/>
        <v>24</v>
      </c>
      <c r="O13" s="14">
        <f>O6+O7+O8+O9+O10+O11+O12</f>
        <v>13</v>
      </c>
      <c r="P13" s="19">
        <v>4404</v>
      </c>
      <c r="Q13" s="19">
        <v>3631</v>
      </c>
      <c r="R13" s="19">
        <v>86200</v>
      </c>
      <c r="S13" s="14">
        <f>SUM(S6:S12)</f>
        <v>43</v>
      </c>
      <c r="T13" s="14">
        <f>SUM(T6:T12)</f>
        <v>8</v>
      </c>
      <c r="U13" s="14">
        <f t="shared" si="2"/>
        <v>51</v>
      </c>
    </row>
    <row r="14" s="2" customFormat="1" ht="60" customHeight="1" spans="1:25">
      <c r="A14" s="22" t="s">
        <v>64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3"/>
      <c r="M14" s="24"/>
      <c r="N14" s="24"/>
      <c r="O14" s="25"/>
      <c r="P14" s="26" t="s">
        <v>65</v>
      </c>
      <c r="Q14" s="26"/>
      <c r="R14" s="26"/>
      <c r="S14" s="23"/>
      <c r="T14" s="24"/>
      <c r="U14" s="25"/>
    </row>
    <row r="15" s="4" customFormat="1" ht="129" customHeight="1" spans="1: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="4" customFormat="1" spans="1:25">
      <c r="C16" s="5"/>
      <c r="F16" s="5"/>
      <c r="H16" s="5"/>
      <c r="I16" s="5"/>
      <c r="J16" s="5"/>
      <c r="K16" s="1"/>
      <c r="L16" s="1"/>
      <c r="M16" s="6"/>
    </row>
    <row r="19" s="4" customFormat="1" spans="3:13">
      <c r="C19" s="5"/>
      <c r="D19" s="1" t="s">
        <v>41</v>
      </c>
      <c r="E19" s="1"/>
      <c r="F19" s="27"/>
      <c r="G19" s="1"/>
      <c r="H19" s="27"/>
      <c r="I19" s="27"/>
      <c r="J19" s="27"/>
      <c r="K19" s="1"/>
      <c r="M19" s="6"/>
    </row>
  </sheetData>
  <mergeCells count="29">
    <mergeCell ref="A2:U2"/>
    <mergeCell ref="B3:E3"/>
    <mergeCell ref="F3:J3"/>
    <mergeCell ref="L3:O3"/>
    <mergeCell ref="P3:R3"/>
    <mergeCell ref="S3:U3"/>
    <mergeCell ref="C4:E4"/>
    <mergeCell ref="N4:O4"/>
    <mergeCell ref="A14:K14"/>
    <mergeCell ref="L14:O14"/>
    <mergeCell ref="P14:R14"/>
    <mergeCell ref="S14:U14"/>
    <mergeCell ref="A15:U15"/>
    <mergeCell ref="A3:A5"/>
    <mergeCell ref="B4:B5"/>
    <mergeCell ref="F4:F5"/>
    <mergeCell ref="G4:G5"/>
    <mergeCell ref="H4:H5"/>
    <mergeCell ref="I4:I5"/>
    <mergeCell ref="J4:J5"/>
    <mergeCell ref="K4:K5"/>
    <mergeCell ref="L4:L5"/>
    <mergeCell ref="M4:M5"/>
    <mergeCell ref="P4:P5"/>
    <mergeCell ref="Q4:Q5"/>
    <mergeCell ref="R4:R5"/>
    <mergeCell ref="S4:S5"/>
    <mergeCell ref="T4:T5"/>
    <mergeCell ref="U4:U5"/>
  </mergeCells>
  <printOptions vertic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1月</vt:lpstr>
      <vt:lpstr>2月</vt:lpstr>
      <vt:lpstr>3月</vt:lpstr>
      <vt:lpstr>4月</vt:lpstr>
      <vt:lpstr>5月</vt:lpstr>
      <vt:lpstr>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WPS_1701309698</cp:lastModifiedBy>
  <cp:revision>1</cp:revision>
  <dcterms:created xsi:type="dcterms:W3CDTF">2015-05-30T16:34:00Z</dcterms:created>
  <cp:lastPrinted>2021-08-13T09:49:00Z</cp:lastPrinted>
  <dcterms:modified xsi:type="dcterms:W3CDTF">2026-07-23T07:57:29Z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BD57C5A181D146DABBD7EF0031440A44_13</vt:lpwstr>
  </property>
  <property fmtid="{D5CDD505-2E9C-101B-9397-08002B2CF9AE}" pid="4" name="CalculationRule">
    <vt:i4>0</vt:i4>
  </property>
</Properties>
</file>